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comments2.xml" ContentType="application/vnd.openxmlformats-officedocument.spreadsheetml.comments+xml"/>
  <Override PartName="/xl/tables/table2.xml" ContentType="application/vnd.openxmlformats-officedocument.spreadsheetml.table+xml"/>
  <Override PartName="/xl/comments3.xml" ContentType="application/vnd.openxmlformats-officedocument.spreadsheetml.comments+xml"/>
  <Override PartName="/xl/tables/table3.xml" ContentType="application/vnd.openxmlformats-officedocument.spreadsheetml.table+xml"/>
  <Override PartName="/xl/comments4.xml" ContentType="application/vnd.openxmlformats-officedocument.spreadsheetml.comments+xml"/>
  <Override PartName="/xl/drawings/drawing1.xml" ContentType="application/vnd.openxmlformats-officedocument.drawing+xml"/>
  <Override PartName="/xl/tables/table4.xml" ContentType="application/vnd.openxmlformats-officedocument.spreadsheetml.table+xml"/>
  <Override PartName="/xl/comments5.xml" ContentType="application/vnd.openxmlformats-officedocument.spreadsheetml.comments+xml"/>
  <Override PartName="/xl/drawings/drawing2.xml" ContentType="application/vnd.openxmlformats-officedocument.drawing+xml"/>
  <Override PartName="/xl/tables/table5.xml" ContentType="application/vnd.openxmlformats-officedocument.spreadsheetml.table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H:\wprg\Desktop 10\Zwischenspeicher\Downloadcenter\BPM_Tool\07 Beschaffung Ausschreibung\"/>
    </mc:Choice>
  </mc:AlternateContent>
  <bookViews>
    <workbookView xWindow="0" yWindow="0" windowWidth="19200" windowHeight="8270" tabRatio="879" firstSheet="1" activeTab="1"/>
  </bookViews>
  <sheets>
    <sheet name="Objektdaten" sheetId="1" r:id="rId1"/>
    <sheet name="Offenes Verfahren WTO" sheetId="3" r:id="rId2"/>
    <sheet name="Offenes Verfahren nicht WTO" sheetId="4" r:id="rId3"/>
    <sheet name="Einladungsverfahren" sheetId="5" r:id="rId4"/>
    <sheet name="Selektives Verfahren WTO" sheetId="6" r:id="rId5"/>
    <sheet name="Selektives Verfahren nicht WTO" sheetId="7" r:id="rId6"/>
  </sheets>
  <definedNames>
    <definedName name="_GoBack" localSheetId="3">Einladungsverfahren!#REF!</definedName>
    <definedName name="_GoBack" localSheetId="2">'Offenes Verfahren nicht WTO'!#REF!</definedName>
    <definedName name="_GoBack" localSheetId="1">'Offenes Verfahren WTO'!#REF!</definedName>
    <definedName name="_GoBack" localSheetId="5">'Selektives Verfahren nicht WTO'!$A$10</definedName>
    <definedName name="_GoBack" localSheetId="4">'Selektives Verfahren WTO'!$A$10</definedName>
    <definedName name="_xlnm.Print_Area" localSheetId="3">Einladungsverfahren!$A$1:$C$22</definedName>
    <definedName name="_xlnm.Print_Area" localSheetId="2">'Offenes Verfahren nicht WTO'!$A$1:$C$28</definedName>
    <definedName name="_xlnm.Print_Area" localSheetId="1">'Offenes Verfahren WTO'!$A$1:$C$29</definedName>
    <definedName name="_xlnm.Print_Area" localSheetId="5">'Selektives Verfahren nicht WTO'!$A$1:$C$46</definedName>
  </definedNames>
  <calcPr calcId="162913"/>
</workbook>
</file>

<file path=xl/calcChain.xml><?xml version="1.0" encoding="utf-8"?>
<calcChain xmlns="http://schemas.openxmlformats.org/spreadsheetml/2006/main">
  <c r="B3" i="4" l="1"/>
  <c r="C46" i="7"/>
  <c r="C45" i="7"/>
  <c r="C44" i="7"/>
  <c r="C43" i="7"/>
  <c r="C42" i="7"/>
  <c r="C41" i="7"/>
  <c r="C40" i="7"/>
  <c r="C39" i="7"/>
  <c r="C38" i="7"/>
  <c r="C37" i="7"/>
  <c r="C36" i="7"/>
  <c r="C35" i="7"/>
  <c r="C34" i="7"/>
  <c r="C33" i="7"/>
  <c r="C30" i="7"/>
  <c r="C29" i="7"/>
  <c r="C28" i="7"/>
  <c r="C27" i="7"/>
  <c r="C26" i="7"/>
  <c r="C25" i="7"/>
  <c r="C24" i="7"/>
  <c r="C23" i="7"/>
  <c r="C22" i="7"/>
  <c r="C21" i="7"/>
  <c r="C20" i="7"/>
  <c r="C19" i="7"/>
  <c r="C18" i="7"/>
  <c r="C17" i="7"/>
  <c r="C16" i="7"/>
  <c r="C15" i="7"/>
  <c r="C14" i="7"/>
  <c r="C13" i="7"/>
  <c r="C12" i="7"/>
  <c r="C11" i="7"/>
  <c r="B4" i="7"/>
  <c r="B3" i="7"/>
  <c r="C47" i="6"/>
  <c r="C46" i="6"/>
  <c r="C45" i="6"/>
  <c r="C44" i="6"/>
  <c r="C43" i="6"/>
  <c r="C42" i="6"/>
  <c r="C41" i="6"/>
  <c r="C40" i="6"/>
  <c r="C39" i="6"/>
  <c r="C38" i="6"/>
  <c r="C37" i="6"/>
  <c r="C36" i="6"/>
  <c r="C35" i="6"/>
  <c r="C34" i="6"/>
  <c r="C31" i="6"/>
  <c r="C30" i="6"/>
  <c r="C29" i="6"/>
  <c r="C28" i="6"/>
  <c r="C27" i="6"/>
  <c r="C26" i="6"/>
  <c r="C25" i="6"/>
  <c r="C24" i="6"/>
  <c r="C23" i="6"/>
  <c r="C22" i="6"/>
  <c r="C21" i="6"/>
  <c r="C20" i="6"/>
  <c r="C19" i="6"/>
  <c r="C18" i="6"/>
  <c r="C17" i="6"/>
  <c r="C16" i="6"/>
  <c r="C15" i="6"/>
  <c r="C14" i="6"/>
  <c r="C13" i="6"/>
  <c r="C12" i="6"/>
  <c r="C11" i="6"/>
  <c r="B4" i="6"/>
  <c r="B3" i="6"/>
  <c r="C22" i="5"/>
  <c r="C21" i="5"/>
  <c r="C20" i="5"/>
  <c r="C19" i="5"/>
  <c r="C18" i="5"/>
  <c r="C17" i="5"/>
  <c r="C16" i="5"/>
  <c r="C15" i="5"/>
  <c r="C14" i="5"/>
  <c r="C13" i="5"/>
  <c r="C12" i="5"/>
  <c r="C11" i="5"/>
  <c r="C10" i="5"/>
  <c r="B4" i="5"/>
  <c r="B3" i="5"/>
  <c r="C28" i="4"/>
  <c r="C27" i="4"/>
  <c r="C26" i="4"/>
  <c r="C25" i="4"/>
  <c r="C24" i="4"/>
  <c r="C23" i="4"/>
  <c r="C22" i="4"/>
  <c r="C21" i="4"/>
  <c r="C20" i="4"/>
  <c r="C19" i="4"/>
  <c r="F18" i="4"/>
  <c r="C18" i="4"/>
  <c r="C17" i="4"/>
  <c r="C16" i="4"/>
  <c r="C15" i="4"/>
  <c r="C14" i="4"/>
  <c r="F13" i="4"/>
  <c r="C13" i="4"/>
  <c r="C12" i="4"/>
  <c r="C11" i="4"/>
  <c r="B5" i="4"/>
  <c r="A5" i="4"/>
  <c r="B4" i="4"/>
  <c r="C29" i="3"/>
  <c r="C28" i="3"/>
  <c r="C27" i="3"/>
  <c r="C26" i="3"/>
  <c r="C25" i="3"/>
  <c r="C24" i="3"/>
  <c r="C23" i="3"/>
  <c r="C22" i="3"/>
  <c r="C21" i="3"/>
  <c r="C20" i="3"/>
  <c r="C19" i="3"/>
  <c r="C18" i="3"/>
  <c r="C17" i="3"/>
  <c r="C16" i="3"/>
  <c r="C15" i="3"/>
  <c r="F14" i="3"/>
  <c r="C14" i="3"/>
  <c r="C13" i="3"/>
  <c r="C12" i="3"/>
  <c r="C11" i="3"/>
  <c r="B5" i="3"/>
  <c r="A5" i="3"/>
  <c r="B4" i="3"/>
  <c r="B3" i="3"/>
</calcChain>
</file>

<file path=xl/comments1.xml><?xml version="1.0" encoding="utf-8"?>
<comments xmlns="http://schemas.openxmlformats.org/spreadsheetml/2006/main">
  <authors>
    <author>Peter Schweizer</author>
  </authors>
  <commentList>
    <comment ref="B3" authorId="0" shapeId="0">
      <text>
        <r>
          <rPr>
            <b/>
            <sz val="9"/>
            <rFont val="Tahoma"/>
            <family val="2"/>
          </rPr>
          <t>Objektdaten und Datum (beliebiger Wochentag) eintragen diese Angaben werden auf die folgenden Blätter übertragen</t>
        </r>
      </text>
    </comment>
  </commentList>
</comments>
</file>

<file path=xl/comments2.xml><?xml version="1.0" encoding="utf-8"?>
<comments xmlns="http://schemas.openxmlformats.org/spreadsheetml/2006/main">
  <authors>
    <author>Peter Schweizer</author>
    <author>Simone Hoch</author>
  </authors>
  <commentList>
    <comment ref="B3" authorId="0" shapeId="0">
      <text>
        <r>
          <rPr>
            <b/>
            <sz val="9"/>
            <rFont val="Tahoma"/>
            <family val="2"/>
          </rPr>
          <t xml:space="preserve">Übertrag von Tabelle "Objektdaten"
</t>
        </r>
      </text>
    </comment>
    <comment ref="C14" authorId="0" shapeId="0">
      <text>
        <r>
          <rPr>
            <b/>
            <sz val="9"/>
            <rFont val="Tahoma"/>
            <family val="2"/>
          </rPr>
          <t>Übertrag von Tabelle "Objektdaten"</t>
        </r>
      </text>
    </comment>
    <comment ref="C19" authorId="1" shapeId="0">
      <text>
        <r>
          <rPr>
            <sz val="9"/>
            <rFont val="Arial"/>
            <family val="2"/>
            <scheme val="minor"/>
          </rPr>
          <t>Eingabefrist WTO: 
min. 30 
 Tage ab Veröffentlichung</t>
        </r>
      </text>
    </comment>
    <comment ref="C23" authorId="1" shapeId="0">
      <text>
        <r>
          <rPr>
            <sz val="9"/>
            <rFont val="Arial"/>
            <family val="2"/>
            <scheme val="minor"/>
          </rPr>
          <t>für die Prüfung der Offerten wurden vier Wochen eingeplant</t>
        </r>
      </text>
    </comment>
    <comment ref="C29" authorId="1" shapeId="0">
      <text>
        <r>
          <rPr>
            <sz val="9"/>
            <rFont val="Tahoma"/>
            <family val="2"/>
          </rPr>
          <t>Offertgültigkeit
Bau: 6 Monate 
Dienstleistungen: 3 Monate</t>
        </r>
      </text>
    </comment>
  </commentList>
</comments>
</file>

<file path=xl/comments3.xml><?xml version="1.0" encoding="utf-8"?>
<comments xmlns="http://schemas.openxmlformats.org/spreadsheetml/2006/main">
  <authors>
    <author>Peter Schweizer</author>
    <author>Simone Hoch</author>
  </authors>
  <commentList>
    <comment ref="B3" authorId="0" shapeId="0">
      <text>
        <r>
          <rPr>
            <b/>
            <sz val="9"/>
            <rFont val="Tahoma"/>
            <family val="2"/>
          </rPr>
          <t>Übertrag von Tabelle "Objektdaten"</t>
        </r>
      </text>
    </comment>
    <comment ref="C13" authorId="0" shapeId="0">
      <text>
        <r>
          <rPr>
            <b/>
            <sz val="9"/>
            <rFont val="Tahoma"/>
            <family val="2"/>
          </rPr>
          <t>Übertrag von Tabelle "Objektdaten"</t>
        </r>
      </text>
    </comment>
    <comment ref="C18" authorId="1" shapeId="0">
      <text>
        <r>
          <rPr>
            <sz val="9"/>
            <rFont val="Arial"/>
            <family val="2"/>
            <scheme val="minor"/>
          </rPr>
          <t>Eingabefrist: 
min. 20
 Tage ab Veröffentlichung</t>
        </r>
      </text>
    </comment>
    <comment ref="C22" authorId="1" shapeId="0">
      <text>
        <r>
          <rPr>
            <sz val="9"/>
            <rFont val="Arial"/>
            <family val="2"/>
            <scheme val="minor"/>
          </rPr>
          <t>für die Prüfung der Offerten wurden vier Wochen eingeplant</t>
        </r>
      </text>
    </comment>
    <comment ref="C28" authorId="1" shapeId="0">
      <text>
        <r>
          <rPr>
            <sz val="9"/>
            <rFont val="Tahoma"/>
            <family val="2"/>
          </rPr>
          <t>Offertgültigkeit
Bau: 6 Monate 
Dienstleistungen: 3 Monate</t>
        </r>
      </text>
    </comment>
  </commentList>
</comments>
</file>

<file path=xl/comments4.xml><?xml version="1.0" encoding="utf-8"?>
<comments xmlns="http://schemas.openxmlformats.org/spreadsheetml/2006/main">
  <authors>
    <author>Peter Schweizer</author>
    <author>Simone Hoch</author>
  </authors>
  <commentList>
    <comment ref="B3" authorId="0" shapeId="0">
      <text>
        <r>
          <rPr>
            <b/>
            <sz val="9"/>
            <rFont val="Tahoma"/>
            <family val="2"/>
          </rPr>
          <t>Übertrag von Tabelle "Objektdaten"</t>
        </r>
      </text>
    </comment>
    <comment ref="C10" authorId="0" shapeId="0">
      <text>
        <r>
          <rPr>
            <b/>
            <sz val="9"/>
            <rFont val="Tahoma"/>
            <family val="2"/>
          </rPr>
          <t xml:space="preserve">Übertrag von Tabelle "Objektdaten"
</t>
        </r>
      </text>
    </comment>
    <comment ref="C16" authorId="1" shapeId="0">
      <text>
        <r>
          <rPr>
            <sz val="9"/>
            <rFont val="Arial"/>
            <family val="2"/>
            <scheme val="minor"/>
          </rPr>
          <t>für die Prüfung der Offerten wurden drei Wochen eingeplant</t>
        </r>
      </text>
    </comment>
    <comment ref="C22" authorId="1" shapeId="0">
      <text>
        <r>
          <rPr>
            <sz val="9"/>
            <rFont val="Tahoma"/>
            <family val="2"/>
          </rPr>
          <t>Offertgültigkeit
Bau: 6 Monate 
Dienstleistungen: 3 Monate</t>
        </r>
      </text>
    </comment>
  </commentList>
</comments>
</file>

<file path=xl/comments5.xml><?xml version="1.0" encoding="utf-8"?>
<comments xmlns="http://schemas.openxmlformats.org/spreadsheetml/2006/main">
  <authors>
    <author>Peter Schweizer</author>
  </authors>
  <commentList>
    <comment ref="B3" authorId="0" shapeId="0">
      <text>
        <r>
          <rPr>
            <b/>
            <sz val="9"/>
            <rFont val="Tahoma"/>
            <family val="2"/>
          </rPr>
          <t xml:space="preserve">Übertrag von Tabelle "Objektdaten"
</t>
        </r>
      </text>
    </comment>
    <comment ref="C19" authorId="0" shapeId="0">
      <text>
        <r>
          <rPr>
            <b/>
            <sz val="9"/>
            <rFont val="Tahoma"/>
            <family val="2"/>
          </rPr>
          <t xml:space="preserve">Übertrag von Tabelle "Objektdaten"
</t>
        </r>
      </text>
    </comment>
    <comment ref="C23" authorId="0" shapeId="0">
      <text>
        <r>
          <rPr>
            <sz val="9"/>
            <rFont val="Tahoma"/>
            <family val="2"/>
          </rPr>
          <t>min. 25 Tag ab Veröffentlichung</t>
        </r>
      </text>
    </comment>
    <comment ref="C31" authorId="0" shapeId="0">
      <text>
        <r>
          <rPr>
            <sz val="9"/>
            <rFont val="Tahoma"/>
            <family val="2"/>
          </rPr>
          <t>3 Wochen ab Versand Verfügung</t>
        </r>
      </text>
    </comment>
    <comment ref="C39" authorId="0" shapeId="0">
      <text>
        <r>
          <rPr>
            <sz val="9"/>
            <rFont val="Tahoma"/>
            <family val="2"/>
          </rPr>
          <t>Eingabefrist WTO-Verfahren: min. 30 Tage ab Veröffentlichung</t>
        </r>
      </text>
    </comment>
    <comment ref="C43" authorId="0" shapeId="0">
      <text>
        <r>
          <rPr>
            <sz val="9"/>
            <rFont val="Tahoma"/>
            <family val="2"/>
          </rPr>
          <t>Für die Prüfung der Offerten wurden zwei Wochen geplant</t>
        </r>
      </text>
    </comment>
    <comment ref="C45" authorId="0" shapeId="0">
      <text>
        <r>
          <rPr>
            <sz val="9"/>
            <rFont val="Tahoma"/>
            <family val="2"/>
          </rPr>
          <t>ab 250'000 Willi Haag / 1 Woche ab 500'000 Regierung / 2 Wochen</t>
        </r>
      </text>
    </comment>
    <comment ref="C47" authorId="0" shapeId="0">
      <text>
        <r>
          <rPr>
            <b/>
            <sz val="9"/>
            <rFont val="Tahoma"/>
            <family val="2"/>
          </rPr>
          <t>3 Wochen ab Versand Verfügung</t>
        </r>
      </text>
    </comment>
  </commentList>
</comments>
</file>

<file path=xl/comments6.xml><?xml version="1.0" encoding="utf-8"?>
<comments xmlns="http://schemas.openxmlformats.org/spreadsheetml/2006/main">
  <authors>
    <author>Peter Schweizer</author>
  </authors>
  <commentList>
    <comment ref="B3" authorId="0" shapeId="0">
      <text>
        <r>
          <rPr>
            <b/>
            <sz val="9"/>
            <rFont val="Tahoma"/>
            <family val="2"/>
          </rPr>
          <t>Übertrag von Tabelle "Objektdaten"</t>
        </r>
      </text>
    </comment>
    <comment ref="C18" authorId="0" shapeId="0">
      <text>
        <r>
          <rPr>
            <b/>
            <sz val="9"/>
            <rFont val="Tahoma"/>
            <family val="2"/>
          </rPr>
          <t>Übertrag von Tabelle "Objektdaten"</t>
        </r>
      </text>
    </comment>
    <comment ref="C22" authorId="0" shapeId="0">
      <text>
        <r>
          <rPr>
            <sz val="9"/>
            <rFont val="Tahoma"/>
            <family val="2"/>
          </rPr>
          <t>min. 25 Tage ab Veröffentlichung</t>
        </r>
      </text>
    </comment>
    <comment ref="C30" authorId="0" shapeId="0">
      <text>
        <r>
          <rPr>
            <b/>
            <sz val="9"/>
            <rFont val="Tahoma"/>
            <family val="2"/>
          </rPr>
          <t>3 Wochen ab Versand
Verfügung</t>
        </r>
      </text>
    </comment>
    <comment ref="C38" authorId="0" shapeId="0">
      <text>
        <r>
          <rPr>
            <b/>
            <sz val="9"/>
            <rFont val="Tahoma"/>
            <family val="2"/>
          </rPr>
          <t>min. 3 Wochen ab Veröfffentlichung</t>
        </r>
      </text>
    </comment>
    <comment ref="C42" authorId="0" shapeId="0">
      <text>
        <r>
          <rPr>
            <b/>
            <sz val="9"/>
            <rFont val="Tahoma"/>
            <family val="2"/>
          </rPr>
          <t>Für die Bürofung der Offerten wurden zwei Wochen eingeplant</t>
        </r>
        <r>
          <rPr>
            <sz val="9"/>
            <rFont val="Tahoma"/>
            <family val="2"/>
          </rPr>
          <t xml:space="preserve">
</t>
        </r>
      </text>
    </comment>
    <comment ref="C44" authorId="0" shapeId="0">
      <text>
        <r>
          <rPr>
            <b/>
            <sz val="9"/>
            <rFont val="Tahoma"/>
            <family val="2"/>
          </rPr>
          <t>ab 250'000 Willii Haag / 1 Woche
ab 500'000 Regierung / 3 Wochen</t>
        </r>
        <r>
          <rPr>
            <sz val="9"/>
            <rFont val="Tahoma"/>
            <family val="2"/>
          </rPr>
          <t xml:space="preserve">
</t>
        </r>
      </text>
    </comment>
    <comment ref="C46" authorId="0" shapeId="0">
      <text>
        <r>
          <rPr>
            <b/>
            <sz val="9"/>
            <rFont val="Tahoma"/>
            <family val="2"/>
          </rPr>
          <t>3 Wochen ab Versand Verfügung</t>
        </r>
      </text>
    </comment>
  </commentList>
</comments>
</file>

<file path=xl/sharedStrings.xml><?xml version="1.0" encoding="utf-8"?>
<sst xmlns="http://schemas.openxmlformats.org/spreadsheetml/2006/main" count="270" uniqueCount="76">
  <si>
    <t>Objektname</t>
  </si>
  <si>
    <t>BKP-Nr. und Arbeitsgattung</t>
  </si>
  <si>
    <t>Datum Versand Ausschreibungen</t>
  </si>
  <si>
    <t>Terminplan</t>
  </si>
  <si>
    <t>Objektname als Beispiel</t>
  </si>
  <si>
    <t>BKP Nummer als Beispiel</t>
  </si>
  <si>
    <t>Einladungsverfahren</t>
  </si>
  <si>
    <t>Aufgabe</t>
  </si>
  <si>
    <t>Zuständigkeit</t>
  </si>
  <si>
    <t>Datum</t>
  </si>
  <si>
    <t>Versand Ausschreibungsunterlagen</t>
  </si>
  <si>
    <t>Eingabedatum</t>
  </si>
  <si>
    <t>Offertöffnung</t>
  </si>
  <si>
    <t>ev. rechtliches Gehör</t>
  </si>
  <si>
    <t>Originalofferten zur Prüfung an Planer</t>
  </si>
  <si>
    <t>Vergabeantrag inkl. Offerten von Planer</t>
  </si>
  <si>
    <t>Erstellung Verfügung / ev. rechtliches Gehör</t>
  </si>
  <si>
    <t>Verfügung unterzeichnen</t>
  </si>
  <si>
    <t>Versand Verfügung an Anbieter</t>
  </si>
  <si>
    <t>Vertragsabschluss frühestens ab</t>
  </si>
  <si>
    <t>Offertgültigkeit läuft ab</t>
  </si>
  <si>
    <t>nicht WTO-Objekt</t>
  </si>
  <si>
    <t>WTO-Objekt</t>
  </si>
  <si>
    <t>Ausschreibungsterminplan erstellen</t>
  </si>
  <si>
    <t xml:space="preserve">Aktivierung Simap-Inserat </t>
  </si>
  <si>
    <t>Veröffentlichung Ausschreibung Simap</t>
  </si>
  <si>
    <t>Termin für schriftliche Fragen</t>
  </si>
  <si>
    <t>Veröffentlichung Antworten</t>
  </si>
  <si>
    <t xml:space="preserve">Stufe 1:   </t>
  </si>
  <si>
    <t>SB</t>
  </si>
  <si>
    <t>Präqualifiaktionsunterlagen erstellen</t>
  </si>
  <si>
    <t>Ausschreibungsunterlagen an BL B1 weiterleiten</t>
  </si>
  <si>
    <t>Zuschlagskriterien mit AL ZD absprechen</t>
  </si>
  <si>
    <t>BL B1</t>
  </si>
  <si>
    <t>Simap-Erfassungsblatt</t>
  </si>
  <si>
    <t>Französische Übersetzung</t>
  </si>
  <si>
    <t>ZD</t>
  </si>
  <si>
    <t>Aktivierung Simap-Inserat</t>
  </si>
  <si>
    <t>Definitive Präqualifikationsunterlagen an ZD</t>
  </si>
  <si>
    <t>Antworten an ZD</t>
  </si>
  <si>
    <t>Antworten veröffentlichen</t>
  </si>
  <si>
    <t>Eingabedatum Bewerbungen</t>
  </si>
  <si>
    <t>Sekretariat</t>
  </si>
  <si>
    <t>ev. rechtl. Gehör</t>
  </si>
  <si>
    <t>Vorprüfung</t>
  </si>
  <si>
    <t>Bewertung / Selektion</t>
  </si>
  <si>
    <t>Erstellung Verfügung und Weiterleitung an ZD</t>
  </si>
  <si>
    <t>Verfügung an KBM / W. Haag</t>
  </si>
  <si>
    <t>Versand Verfügung / Einladung an Anbieter</t>
  </si>
  <si>
    <t>Rechtsmittelfrist</t>
  </si>
  <si>
    <t xml:space="preserve">Stufe 2: </t>
  </si>
  <si>
    <t>Einladung zum Angebot inkl. Versand Unterlagen</t>
  </si>
  <si>
    <t>Begehung</t>
  </si>
  <si>
    <t>Originalofferten zur Prüfung an SB</t>
  </si>
  <si>
    <t>Bewertung</t>
  </si>
  <si>
    <t>Weiterleitung an ZD und Erstellung Verfügung</t>
  </si>
  <si>
    <t>Verfügung an KBM, Bauchef oder Regierung</t>
  </si>
  <si>
    <t>Selektives Verfahren</t>
  </si>
  <si>
    <t>WTO-Verfahren</t>
  </si>
  <si>
    <t>nicht WTO-Verfahren</t>
  </si>
  <si>
    <t xml:space="preserve">Simap-Erfassungsblatt </t>
  </si>
  <si>
    <t>Offenes Verfahren</t>
  </si>
  <si>
    <r>
      <t xml:space="preserve">Eingabedatum
</t>
    </r>
    <r>
      <rPr>
        <sz val="8"/>
        <color theme="1"/>
        <rFont val="Arial"/>
        <family val="2"/>
      </rPr>
      <t>(Eingang bei der ausschreibenden Stelle.
Das Datum des Poststempels ist nicht massgebend)</t>
    </r>
  </si>
  <si>
    <t>Veröffentlichung Ausschreibung Simap / Amtsblatt</t>
  </si>
  <si>
    <t>KV Summe in CHF inkl. MwSt</t>
  </si>
  <si>
    <t>Französische/Englische Übersetzung</t>
  </si>
  <si>
    <t>Versand Verfügung an Anbieter / Eröffnung Zuschlag via simap</t>
  </si>
  <si>
    <t>PL BPM</t>
  </si>
  <si>
    <t>Versand der Bewerberliste aus Simap an PL BPM / BL</t>
  </si>
  <si>
    <t>PL BPManer</t>
  </si>
  <si>
    <t>Information an "Support BPM" (inkl. Adressliste)</t>
  </si>
  <si>
    <t>Support BPM</t>
  </si>
  <si>
    <t>Kontrolle Vergabeantrag und Weiterleitung an "Support BPM"</t>
  </si>
  <si>
    <t>definitive Ausschreibungsunterlagen an "Support BPM"</t>
  </si>
  <si>
    <t>Antworten vom PL an "Support BPM"</t>
  </si>
  <si>
    <t>Kontrolle Vergabeantrag + Weiterleitung an "Support BPM"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</si>
</sst>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 * #,##0.00_ ;_ * \-#,##0.00_ ;_ * &quot;-&quot;??_ ;_ @_ "/>
    <numFmt numFmtId="164" formatCode="ddd/\ dd/mm/yyyy"/>
  </numFmts>
  <fonts count="32" x14ac:knownFonts="1">
    <font>
      <sz val="10"/>
      <color theme="1"/>
      <name val="Arial"/>
      <family val="2"/>
    </font>
    <font>
      <b/>
      <sz val="18"/>
      <name val="Arial"/>
      <family val="2"/>
      <scheme val="major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  <font>
      <sz val="9"/>
      <name val="Tahoma"/>
      <family val="2"/>
    </font>
    <font>
      <sz val="9"/>
      <name val="Arial"/>
      <family val="2"/>
      <scheme val="minor"/>
    </font>
    <font>
      <sz val="10.5"/>
      <color theme="1"/>
      <name val="Arial"/>
      <family val="2"/>
    </font>
    <font>
      <b/>
      <sz val="10.5"/>
      <color theme="1"/>
      <name val="Arial"/>
      <family val="2"/>
    </font>
    <font>
      <b/>
      <sz val="14"/>
      <color theme="1"/>
      <name val="Arial"/>
      <family val="2"/>
    </font>
    <font>
      <sz val="10.5"/>
      <color rgb="FFFFFFFF"/>
      <name val="Arial"/>
      <family val="2"/>
    </font>
    <font>
      <sz val="10.5"/>
      <color rgb="FF006100"/>
      <name val="Arial"/>
      <family val="2"/>
    </font>
    <font>
      <sz val="10.5"/>
      <color rgb="FF9C6500"/>
      <name val="Arial"/>
      <family val="2"/>
    </font>
    <font>
      <sz val="10.5"/>
      <color rgb="FF9C0006"/>
      <name val="Arial"/>
      <family val="2"/>
    </font>
    <font>
      <b/>
      <sz val="10.5"/>
      <color rgb="FF3F3F3F"/>
      <name val="Arial"/>
      <family val="2"/>
    </font>
    <font>
      <b/>
      <sz val="10.5"/>
      <color rgb="FFFA7D00"/>
      <name val="Arial"/>
      <family val="2"/>
    </font>
    <font>
      <sz val="10.5"/>
      <color rgb="FF3F3F76"/>
      <name val="Arial"/>
      <family val="2"/>
    </font>
    <font>
      <i/>
      <sz val="10.5"/>
      <color rgb="FF7F7F7F"/>
      <name val="Arial"/>
      <family val="2"/>
    </font>
    <font>
      <sz val="10.5"/>
      <color rgb="FFFA7D00"/>
      <name val="Arial"/>
      <family val="2"/>
    </font>
    <font>
      <sz val="10.5"/>
      <color rgb="FFFF0000"/>
      <name val="Arial"/>
      <family val="2"/>
    </font>
    <font>
      <b/>
      <sz val="10.5"/>
      <color theme="0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sz val="10.5"/>
      <color theme="0"/>
      <name val="Arial"/>
      <family val="2"/>
    </font>
    <font>
      <b/>
      <sz val="9"/>
      <name val="Tahoma"/>
      <family val="2"/>
    </font>
    <font>
      <sz val="8"/>
      <color theme="1"/>
      <name val="Arial"/>
      <family val="2"/>
    </font>
    <font>
      <sz val="10"/>
      <color theme="0"/>
      <name val="Arial"/>
      <family val="2"/>
    </font>
    <font>
      <sz val="10"/>
      <color theme="1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9645"/>
        <bgColor indexed="64"/>
      </patternFill>
    </fill>
    <fill>
      <patternFill patternType="solid">
        <fgColor theme="0" tint="-0.149937437055574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ck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8">
    <xf numFmtId="0" fontId="0" fillId="0" borderId="0"/>
    <xf numFmtId="0" fontId="1" fillId="0" borderId="0" applyNumberFormat="0" applyFill="0" applyBorder="0" applyAlignment="0" applyProtection="0"/>
    <xf numFmtId="0" fontId="9" fillId="0" borderId="0"/>
    <xf numFmtId="0" fontId="11" fillId="0" borderId="0" applyNumberFormat="0" applyFill="0" applyBorder="0" applyAlignment="0" applyProtection="0"/>
    <xf numFmtId="0" fontId="25" fillId="0" borderId="1" applyNumberFormat="0" applyFill="0" applyAlignment="0" applyProtection="0"/>
    <xf numFmtId="0" fontId="24" fillId="0" borderId="1" applyNumberFormat="0" applyFill="0" applyAlignment="0" applyProtection="0"/>
    <xf numFmtId="0" fontId="23" fillId="0" borderId="2" applyNumberFormat="0" applyFill="0" applyAlignment="0" applyProtection="0"/>
    <xf numFmtId="0" fontId="26" fillId="0" borderId="0" applyNumberFormat="0" applyFill="0" applyBorder="0" applyAlignment="0" applyProtection="0"/>
    <xf numFmtId="0" fontId="13" fillId="2" borderId="0" applyNumberFormat="0" applyBorder="0" applyAlignment="0" applyProtection="0"/>
    <xf numFmtId="0" fontId="15" fillId="3" borderId="0" applyNumberFormat="0" applyBorder="0" applyAlignment="0" applyProtection="0"/>
    <xf numFmtId="0" fontId="14" fillId="4" borderId="0" applyNumberFormat="0" applyBorder="0" applyAlignment="0" applyProtection="0"/>
    <xf numFmtId="0" fontId="18" fillId="5" borderId="3" applyNumberFormat="0" applyAlignment="0" applyProtection="0"/>
    <xf numFmtId="0" fontId="16" fillId="6" borderId="4" applyNumberFormat="0" applyAlignment="0" applyProtection="0"/>
    <xf numFmtId="0" fontId="17" fillId="6" borderId="3" applyNumberFormat="0" applyAlignment="0" applyProtection="0"/>
    <xf numFmtId="0" fontId="20" fillId="0" borderId="5" applyNumberFormat="0" applyFill="0" applyAlignment="0" applyProtection="0"/>
    <xf numFmtId="0" fontId="22" fillId="7" borderId="6" applyNumberFormat="0" applyAlignment="0" applyProtection="0"/>
    <xf numFmtId="0" fontId="21" fillId="0" borderId="0" applyNumberFormat="0" applyFill="0" applyBorder="0" applyAlignment="0" applyProtection="0"/>
    <xf numFmtId="0" fontId="9" fillId="8" borderId="7" applyNumberFormat="0" applyAlignment="0" applyProtection="0"/>
    <xf numFmtId="0" fontId="19" fillId="0" borderId="0" applyNumberFormat="0" applyFill="0" applyBorder="0" applyAlignment="0" applyProtection="0"/>
    <xf numFmtId="0" fontId="10" fillId="0" borderId="8" applyNumberFormat="0" applyFill="0" applyAlignment="0" applyProtection="0"/>
    <xf numFmtId="0" fontId="27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27" fillId="12" borderId="0" applyNumberFormat="0" applyBorder="0" applyAlignment="0" applyProtection="0"/>
    <xf numFmtId="0" fontId="27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27" fillId="16" borderId="0" applyNumberFormat="0" applyBorder="0" applyAlignment="0" applyProtection="0"/>
    <xf numFmtId="0" fontId="27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27" fillId="20" borderId="0" applyNumberFormat="0" applyBorder="0" applyAlignment="0" applyProtection="0"/>
    <xf numFmtId="0" fontId="27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27" fillId="24" borderId="0" applyNumberFormat="0" applyBorder="0" applyAlignment="0" applyProtection="0"/>
    <xf numFmtId="0" fontId="27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27" fillId="28" borderId="0" applyNumberFormat="0" applyBorder="0" applyAlignment="0" applyProtection="0"/>
    <xf numFmtId="0" fontId="27" fillId="29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27" fillId="32" borderId="0" applyNumberFormat="0" applyBorder="0" applyAlignment="0" applyProtection="0"/>
    <xf numFmtId="0" fontId="11" fillId="0" borderId="0">
      <alignment vertical="top"/>
    </xf>
    <xf numFmtId="0" fontId="12" fillId="33" borderId="0">
      <alignment wrapText="1"/>
    </xf>
    <xf numFmtId="0" fontId="12" fillId="33" borderId="0">
      <alignment horizontal="center" textRotation="90" wrapText="1"/>
    </xf>
    <xf numFmtId="43" fontId="31" fillId="0" borderId="0" applyFont="0" applyFill="0" applyBorder="0" applyAlignment="0" applyProtection="0"/>
  </cellStyleXfs>
  <cellXfs count="37">
    <xf numFmtId="0" fontId="0" fillId="0" borderId="0" xfId="0"/>
    <xf numFmtId="43" fontId="3" fillId="0" borderId="0" xfId="0" applyNumberFormat="1" applyFont="1"/>
    <xf numFmtId="0" fontId="3" fillId="0" borderId="0" xfId="0" applyFont="1"/>
    <xf numFmtId="0" fontId="4" fillId="0" borderId="0" xfId="0" applyFont="1"/>
    <xf numFmtId="0" fontId="5" fillId="19" borderId="0" xfId="0" applyFont="1" applyFill="1" applyProtection="1">
      <protection locked="0"/>
    </xf>
    <xf numFmtId="0" fontId="1" fillId="0" borderId="0" xfId="1"/>
    <xf numFmtId="0" fontId="6" fillId="0" borderId="0" xfId="0" applyFont="1" applyFill="1" applyProtection="1"/>
    <xf numFmtId="0" fontId="26" fillId="0" borderId="0" xfId="7" applyAlignment="1">
      <alignment vertical="center"/>
    </xf>
    <xf numFmtId="164" fontId="26" fillId="0" borderId="0" xfId="7" applyNumberFormat="1" applyAlignment="1">
      <alignment vertical="center"/>
    </xf>
    <xf numFmtId="164" fontId="3" fillId="0" borderId="0" xfId="0" applyNumberFormat="1" applyFont="1" applyAlignment="1">
      <alignment vertical="center"/>
    </xf>
    <xf numFmtId="164" fontId="0" fillId="0" borderId="0" xfId="0" applyNumberFormat="1" applyFont="1" applyAlignment="1">
      <alignment vertical="center"/>
    </xf>
    <xf numFmtId="0" fontId="0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64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164" fontId="6" fillId="0" borderId="0" xfId="0" applyNumberFormat="1" applyFont="1" applyFill="1" applyProtection="1"/>
    <xf numFmtId="164" fontId="0" fillId="0" borderId="0" xfId="0" applyNumberFormat="1"/>
    <xf numFmtId="164" fontId="5" fillId="19" borderId="0" xfId="0" applyNumberFormat="1" applyFont="1" applyFill="1" applyAlignment="1" applyProtection="1">
      <alignment horizontal="left"/>
      <protection locked="0"/>
    </xf>
    <xf numFmtId="0" fontId="23" fillId="0" borderId="0" xfId="7" applyFont="1" applyAlignment="1">
      <alignment vertical="center"/>
    </xf>
    <xf numFmtId="164" fontId="23" fillId="0" borderId="0" xfId="7" applyNumberFormat="1" applyFont="1" applyAlignment="1">
      <alignment vertical="center"/>
    </xf>
    <xf numFmtId="0" fontId="3" fillId="34" borderId="0" xfId="0" applyFont="1" applyFill="1" applyAlignment="1">
      <alignment vertical="center"/>
    </xf>
    <xf numFmtId="0" fontId="0" fillId="34" borderId="0" xfId="0" applyFill="1" applyAlignment="1">
      <alignment vertical="center"/>
    </xf>
    <xf numFmtId="164" fontId="0" fillId="34" borderId="0" xfId="0" applyNumberFormat="1" applyFill="1" applyAlignment="1">
      <alignment vertical="center"/>
    </xf>
    <xf numFmtId="0" fontId="2" fillId="0" borderId="0" xfId="0" applyFont="1" applyAlignment="1">
      <alignment vertical="center"/>
    </xf>
    <xf numFmtId="0" fontId="0" fillId="35" borderId="0" xfId="0" applyFont="1" applyFill="1" applyAlignment="1">
      <alignment vertical="center"/>
    </xf>
    <xf numFmtId="164" fontId="0" fillId="35" borderId="0" xfId="0" applyNumberFormat="1" applyFont="1" applyFill="1" applyAlignment="1">
      <alignment vertical="center"/>
    </xf>
    <xf numFmtId="0" fontId="0" fillId="34" borderId="0" xfId="0" applyFont="1" applyFill="1" applyAlignment="1">
      <alignment vertical="center"/>
    </xf>
    <xf numFmtId="164" fontId="0" fillId="34" borderId="0" xfId="0" applyNumberFormat="1" applyFont="1" applyFill="1" applyAlignment="1">
      <alignment vertical="center"/>
    </xf>
    <xf numFmtId="0" fontId="23" fillId="34" borderId="0" xfId="7" applyFont="1" applyFill="1" applyAlignment="1">
      <alignment vertical="center"/>
    </xf>
    <xf numFmtId="164" fontId="23" fillId="34" borderId="0" xfId="7" applyNumberFormat="1" applyFont="1" applyFill="1" applyAlignment="1">
      <alignment vertical="center"/>
    </xf>
    <xf numFmtId="0" fontId="26" fillId="35" borderId="0" xfId="7" applyFill="1" applyAlignment="1">
      <alignment vertical="center"/>
    </xf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36" borderId="0" xfId="0" applyFill="1" applyAlignment="1">
      <alignment vertical="center"/>
    </xf>
    <xf numFmtId="0" fontId="3" fillId="0" borderId="0" xfId="0" applyFont="1" applyAlignment="1">
      <alignment vertical="center" wrapText="1"/>
    </xf>
    <xf numFmtId="0" fontId="30" fillId="0" borderId="0" xfId="0" applyFont="1" applyAlignment="1">
      <alignment vertical="center"/>
    </xf>
    <xf numFmtId="43" fontId="5" fillId="19" borderId="0" xfId="47" applyFont="1" applyFill="1" applyProtection="1">
      <protection locked="0"/>
    </xf>
  </cellXfs>
  <cellStyles count="48">
    <cellStyle name="20 % - Akzent1 2" xfId="21"/>
    <cellStyle name="20 % - Akzent2 2" xfId="25"/>
    <cellStyle name="20 % - Akzent3 2" xfId="29"/>
    <cellStyle name="20 % - Akzent4 2" xfId="33"/>
    <cellStyle name="20 % - Akzent5 2" xfId="37"/>
    <cellStyle name="20 % - Akzent6 2" xfId="41"/>
    <cellStyle name="40 % - Akzent1 2" xfId="22"/>
    <cellStyle name="40 % - Akzent2 2" xfId="26"/>
    <cellStyle name="40 % - Akzent3 2" xfId="30"/>
    <cellStyle name="40 % - Akzent4 2" xfId="34"/>
    <cellStyle name="40 % - Akzent5 2" xfId="38"/>
    <cellStyle name="40 % - Akzent6 2" xfId="42"/>
    <cellStyle name="60 % - Akzent1 2" xfId="23"/>
    <cellStyle name="60 % - Akzent2 2" xfId="27"/>
    <cellStyle name="60 % - Akzent3 2" xfId="31"/>
    <cellStyle name="60 % - Akzent4 2" xfId="35"/>
    <cellStyle name="60 % - Akzent5 2" xfId="39"/>
    <cellStyle name="60 % - Akzent6 2" xfId="43"/>
    <cellStyle name="Akzent1 2" xfId="20"/>
    <cellStyle name="Akzent2 2" xfId="24"/>
    <cellStyle name="Akzent3 2" xfId="28"/>
    <cellStyle name="Akzent4 2" xfId="32"/>
    <cellStyle name="Akzent5 2" xfId="36"/>
    <cellStyle name="Akzent6 2" xfId="40"/>
    <cellStyle name="Ausgabe 2" xfId="12"/>
    <cellStyle name="Berechnung 2" xfId="13"/>
    <cellStyle name="Eingabe 2" xfId="11"/>
    <cellStyle name="Ergebnis 2" xfId="19"/>
    <cellStyle name="Erklärender Text 2" xfId="18"/>
    <cellStyle name="Gut 2" xfId="8"/>
    <cellStyle name="Komma" xfId="47" builtinId="3"/>
    <cellStyle name="Neutral 2" xfId="10"/>
    <cellStyle name="Notiz 2" xfId="17"/>
    <cellStyle name="Schlecht 2" xfId="9"/>
    <cellStyle name="SG SpaltenKopf" xfId="45"/>
    <cellStyle name="SG sSpaltenKopf" xfId="46"/>
    <cellStyle name="SG Titel" xfId="44"/>
    <cellStyle name="Standard" xfId="0" builtinId="0"/>
    <cellStyle name="Standard 2" xfId="2"/>
    <cellStyle name="Überschrift" xfId="1" builtinId="15"/>
    <cellStyle name="Überschrift 1 2" xfId="4"/>
    <cellStyle name="Überschrift 2 2" xfId="5"/>
    <cellStyle name="Überschrift 3 2" xfId="6"/>
    <cellStyle name="Überschrift 4 2" xfId="7"/>
    <cellStyle name="Überschrift 5" xfId="3"/>
    <cellStyle name="Verknüpfte Zelle 2" xfId="14"/>
    <cellStyle name="Warnender Text 2" xfId="16"/>
    <cellStyle name="Zelle überprüfen 2" xfId="15"/>
  </cellStyles>
  <dxfs count="23">
    <dxf>
      <numFmt numFmtId="164" formatCode="ddd/\ dd/mm/yyyy"/>
      <alignment horizontal="general" vertical="center" textRotation="0" wrapText="0" shrinkToFit="0" readingOrder="0"/>
    </dxf>
    <dxf>
      <alignment horizontal="general" vertical="center" textRotation="0" wrapText="0" shrinkToFit="0" readingOrder="0"/>
    </dxf>
    <dxf>
      <alignment horizontal="general" vertical="center" textRotation="0" wrapText="0" shrinkToFit="0" readingOrder="0"/>
    </dxf>
    <dxf>
      <alignment horizontal="general" vertical="center" textRotation="0" wrapText="0" shrinkToFit="0" readingOrder="0"/>
    </dxf>
    <dxf>
      <alignment horizontal="general" vertical="center" textRotation="0" wrapText="0" shrinkToFit="0" readingOrder="0"/>
    </dxf>
    <dxf>
      <numFmt numFmtId="164" formatCode="ddd/\ dd/mm/yyyy"/>
      <alignment horizontal="general" vertical="center" textRotation="0" wrapText="0" shrinkToFit="0" readingOrder="0"/>
    </dxf>
    <dxf>
      <alignment horizontal="general" vertical="center" textRotation="0" wrapText="0" shrinkToFit="0" readingOrder="0"/>
    </dxf>
    <dxf>
      <alignment horizontal="general" vertical="center" textRotation="0" wrapText="0" shrinkToFit="0" readingOrder="0"/>
    </dxf>
    <dxf>
      <alignment horizontal="general" vertical="center" textRotation="0" wrapText="0" shrinkToFit="0" readingOrder="0"/>
    </dxf>
    <dxf>
      <numFmt numFmtId="164" formatCode="ddd/\ dd/mm/yyyy"/>
      <alignment horizontal="general" vertical="center" textRotation="0" wrapText="0" shrinkToFit="0" readingOrder="0"/>
    </dxf>
    <dxf>
      <alignment horizontal="general" vertical="center" textRotation="0" wrapText="0" shrinkToFit="0" readingOrder="0"/>
    </dxf>
    <dxf>
      <alignment horizontal="general" vertical="center" textRotation="0" wrapText="0" shrinkToFit="0" readingOrder="0"/>
    </dxf>
    <dxf>
      <alignment horizontal="general" vertical="center" textRotation="0" wrapText="0" shrinkToFit="0" readingOrder="0"/>
    </dxf>
    <dxf>
      <alignment horizontal="general" vertical="center" textRotation="0" wrapText="0" shrinkToFit="0" readingOrder="0"/>
    </dxf>
    <dxf>
      <numFmt numFmtId="164" formatCode="ddd/\ dd/mm/yyyy"/>
      <alignment horizontal="general" vertical="center" textRotation="0" wrapText="0" shrinkToFit="0" readingOrder="0"/>
    </dxf>
    <dxf>
      <alignment horizontal="general" vertical="center" textRotation="0" wrapText="0" shrinkToFit="0" readingOrder="0"/>
    </dxf>
    <dxf>
      <alignment horizontal="general" vertical="center" textRotation="0" wrapText="0" shrinkToFit="0" readingOrder="0"/>
    </dxf>
    <dxf>
      <alignment horizontal="general" vertical="center" textRotation="0" wrapText="0" shrinkToFit="0" readingOrder="0"/>
    </dxf>
    <dxf>
      <alignment horizontal="general" vertical="center" textRotation="0" wrapText="0" shrinkToFit="0" readingOrder="0"/>
    </dxf>
    <dxf>
      <numFmt numFmtId="164" formatCode="ddd/\ dd/mm/yyyy"/>
      <alignment horizontal="general" vertical="center" textRotation="0" wrapText="0" shrinkToFit="0" readingOrder="0"/>
    </dxf>
    <dxf>
      <alignment horizontal="general" vertical="center" textRotation="0" wrapText="0" shrinkToFit="0" readingOrder="0"/>
    </dxf>
    <dxf>
      <alignment horizontal="general" vertical="center" textRotation="0" wrapText="0" shrinkToFit="0" readingOrder="0"/>
    </dxf>
    <dxf>
      <alignment horizontal="general" vertical="center" textRotation="0" wrapText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2943225</xdr:colOff>
      <xdr:row>8</xdr:row>
      <xdr:rowOff>57150</xdr:rowOff>
    </xdr:from>
    <xdr:ext cx="561975" cy="7439025"/>
    <xdr:sp macro="" textlink="">
      <xdr:nvSpPr>
        <xdr:cNvPr id="2" name="Rechteck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 rot="18049182">
          <a:off x="2943225" y="1714500"/>
          <a:ext cx="561975" cy="743902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de-DE" sz="3200" b="1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prstClr val="black">
                    <a:alpha val="40000"/>
                  </a:prstClr>
                </a:outerShdw>
              </a:effectLst>
            </a:rPr>
            <a:t>Formeln und Kommentare anpassen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228600</xdr:colOff>
      <xdr:row>3</xdr:row>
      <xdr:rowOff>123825</xdr:rowOff>
    </xdr:from>
    <xdr:ext cx="561975" cy="7439025"/>
    <xdr:sp macro="" textlink="">
      <xdr:nvSpPr>
        <xdr:cNvPr id="2" name="Rechteck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 rot="18049182">
          <a:off x="3419475" y="790575"/>
          <a:ext cx="561975" cy="743902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de-DE" sz="3200" b="1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prstClr val="black">
                    <a:alpha val="40000"/>
                  </a:prstClr>
                </a:outerShdw>
              </a:effectLst>
            </a:rPr>
            <a:t>Formeln und Kommentare anpassen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id="1" name="Tabelle1" displayName="Tabelle1" ref="A10:C30" totalsRowShown="0" headerRowDxfId="22">
  <autoFilter ref="A10:C30"/>
  <tableColumns count="3">
    <tableColumn id="1" name="Aufgabe" dataDxfId="21"/>
    <tableColumn id="2" name="Zuständigkeit" dataDxfId="20"/>
    <tableColumn id="3" name="Datum" dataDxfId="19"/>
  </tableColumns>
  <tableStyleInfo name="TableStyleMedium4" showFirstColumn="0" showLastColumn="0" showRowStripes="1" showColumnStripes="0"/>
</table>
</file>

<file path=xl/tables/table2.xml><?xml version="1.0" encoding="utf-8"?>
<table xmlns="http://schemas.openxmlformats.org/spreadsheetml/2006/main" id="2" name="Tabelle13" displayName="Tabelle13" ref="A10:C28" totalsRowShown="0" headerRowDxfId="18" dataDxfId="17">
  <autoFilter ref="A10:C28"/>
  <tableColumns count="3">
    <tableColumn id="1" name="Aufgabe" dataDxfId="16"/>
    <tableColumn id="2" name="Zuständigkeit" dataDxfId="15"/>
    <tableColumn id="3" name="Datum" dataDxfId="14"/>
  </tableColumns>
  <tableStyleInfo name="TableStyleMedium4" showFirstColumn="0" showLastColumn="0" showRowStripes="1" showColumnStripes="0"/>
</table>
</file>

<file path=xl/tables/table3.xml><?xml version="1.0" encoding="utf-8"?>
<table xmlns="http://schemas.openxmlformats.org/spreadsheetml/2006/main" id="3" name="Tabelle134" displayName="Tabelle134" ref="A9:C22" totalsRowShown="0" headerRowDxfId="13" dataDxfId="12">
  <autoFilter ref="A9:C22"/>
  <tableColumns count="3">
    <tableColumn id="1" name="Aufgabe" dataDxfId="11"/>
    <tableColumn id="2" name="Zuständigkeit" dataDxfId="10"/>
    <tableColumn id="3" name="Datum" dataDxfId="9"/>
  </tableColumns>
  <tableStyleInfo name="TableStyleMedium4" showFirstColumn="0" showLastColumn="0" showRowStripes="1" showColumnStripes="0"/>
</table>
</file>

<file path=xl/tables/table4.xml><?xml version="1.0" encoding="utf-8"?>
<table xmlns="http://schemas.openxmlformats.org/spreadsheetml/2006/main" id="4" name="Tabelle1345" displayName="Tabelle1345" ref="A9:C47" totalsRowShown="0" dataDxfId="8">
  <autoFilter ref="A9:C47"/>
  <tableColumns count="3">
    <tableColumn id="1" name="Aufgabe" dataDxfId="7" dataCellStyle="Überschrift 4 2"/>
    <tableColumn id="2" name="Zuständigkeit" dataDxfId="6" dataCellStyle="Überschrift 4 2"/>
    <tableColumn id="3" name="Datum" dataDxfId="5" dataCellStyle="Überschrift 4 2"/>
  </tableColumns>
  <tableStyleInfo name="TableStyleMedium4" showFirstColumn="0" showLastColumn="0" showRowStripes="1" showColumnStripes="0"/>
</table>
</file>

<file path=xl/tables/table5.xml><?xml version="1.0" encoding="utf-8"?>
<table xmlns="http://schemas.openxmlformats.org/spreadsheetml/2006/main" id="5" name="Tabelle13456" displayName="Tabelle13456" ref="A9:C46" totalsRowShown="0" headerRowDxfId="4" dataDxfId="3">
  <autoFilter ref="A9:C46"/>
  <tableColumns count="3">
    <tableColumn id="1" name="Aufgabe" dataDxfId="2"/>
    <tableColumn id="2" name="Zuständigkeit" dataDxfId="1"/>
    <tableColumn id="3" name="Datum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SSG Schriftdesign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3.bin"/><Relationship Id="rId5" Type="http://schemas.openxmlformats.org/officeDocument/2006/relationships/comments" Target="../comments3.xml"/><Relationship Id="rId4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4.bin"/><Relationship Id="rId5" Type="http://schemas.openxmlformats.org/officeDocument/2006/relationships/comments" Target="../comments4.xml"/><Relationship Id="rId4" Type="http://schemas.openxmlformats.org/officeDocument/2006/relationships/table" Target="../tables/table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Relationship Id="rId6" Type="http://schemas.openxmlformats.org/officeDocument/2006/relationships/comments" Target="../comments5.xml"/><Relationship Id="rId5" Type="http://schemas.openxmlformats.org/officeDocument/2006/relationships/table" Target="../tables/table4.xml"/><Relationship Id="rId4" Type="http://schemas.openxmlformats.org/officeDocument/2006/relationships/vmlDrawing" Target="../drawings/vmlDrawing10.v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Relationship Id="rId6" Type="http://schemas.openxmlformats.org/officeDocument/2006/relationships/comments" Target="../comments6.xml"/><Relationship Id="rId5" Type="http://schemas.openxmlformats.org/officeDocument/2006/relationships/table" Target="../tables/table5.xml"/><Relationship Id="rId4" Type="http://schemas.openxmlformats.org/officeDocument/2006/relationships/vmlDrawing" Target="../drawings/vmlDrawing1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5"/>
  <sheetViews>
    <sheetView view="pageLayout" zoomScaleNormal="100" workbookViewId="0">
      <selection activeCell="B3" sqref="B3"/>
    </sheetView>
  </sheetViews>
  <sheetFormatPr baseColWidth="10" defaultColWidth="11.453125" defaultRowHeight="12.5" x14ac:dyDescent="0.25"/>
  <cols>
    <col min="1" max="1" width="33.81640625" customWidth="1"/>
    <col min="2" max="2" width="54.81640625" customWidth="1"/>
  </cols>
  <sheetData>
    <row r="1" spans="1:2" ht="27.75" customHeight="1" x14ac:dyDescent="0.35">
      <c r="A1" s="3" t="s">
        <v>0</v>
      </c>
      <c r="B1" s="4" t="s">
        <v>4</v>
      </c>
    </row>
    <row r="2" spans="1:2" ht="27.75" customHeight="1" x14ac:dyDescent="0.35">
      <c r="A2" s="3" t="s">
        <v>1</v>
      </c>
      <c r="B2" s="4" t="s">
        <v>5</v>
      </c>
    </row>
    <row r="3" spans="1:2" ht="27.75" customHeight="1" x14ac:dyDescent="0.35">
      <c r="A3" s="3" t="s">
        <v>2</v>
      </c>
      <c r="B3" s="17">
        <v>45156</v>
      </c>
    </row>
    <row r="4" spans="1:2" ht="27.75" customHeight="1" x14ac:dyDescent="0.35">
      <c r="A4" s="3" t="s">
        <v>64</v>
      </c>
      <c r="B4" s="36"/>
    </row>
    <row r="5" spans="1:2" ht="15.5" x14ac:dyDescent="0.35">
      <c r="A5" s="3"/>
    </row>
  </sheetData>
  <sheetProtection sheet="1" objects="1" scenarios="1" selectLockedCells="1"/>
  <printOptions gridLines="1"/>
  <pageMargins left="0.62992125984252001" right="0.62992125984252001" top="1.1811023622047201" bottom="0.62992125984252001" header="0.31496062992126" footer="0.31496062992126"/>
  <pageSetup paperSize="9" orientation="portrait" r:id="rId1"/>
  <headerFooter>
    <oddHeader xml:space="preserve">&amp;L&amp;G&amp;R&amp;"Arial,Fett"HOCH Health Ostschweiz
&amp;"Arial,Standard"Departement Immobilien &amp; Betrieb
Projekte &amp; Lifecycle&amp;"Arial,Fett"
</oddHeader>
    <oddFooter>&amp;L&amp;8&amp;F&amp;C&amp;8&amp;D&amp;R&amp;8Seite &amp;P von &amp;N</oddFooter>
  </headerFooter>
  <legacy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45"/>
  <sheetViews>
    <sheetView tabSelected="1" topLeftCell="A7" zoomScale="130" zoomScaleNormal="130" workbookViewId="0">
      <selection activeCell="A27" sqref="A27"/>
    </sheetView>
  </sheetViews>
  <sheetFormatPr baseColWidth="10" defaultColWidth="11.453125" defaultRowHeight="12.5" x14ac:dyDescent="0.25"/>
  <cols>
    <col min="1" max="1" width="53.54296875" customWidth="1"/>
    <col min="2" max="2" width="15.1796875" customWidth="1"/>
    <col min="3" max="3" width="21.1796875" style="16" customWidth="1"/>
    <col min="7" max="7" width="13" bestFit="1" customWidth="1"/>
  </cols>
  <sheetData>
    <row r="1" spans="1:7" ht="23" x14ac:dyDescent="0.5">
      <c r="A1" s="5" t="s">
        <v>3</v>
      </c>
    </row>
    <row r="3" spans="1:7" ht="18" customHeight="1" x14ac:dyDescent="0.3">
      <c r="A3" t="s">
        <v>0</v>
      </c>
      <c r="B3" s="2" t="str">
        <f>Objektdaten!B1</f>
        <v>Objektname als Beispiel</v>
      </c>
      <c r="C3" s="2"/>
    </row>
    <row r="4" spans="1:7" ht="18" customHeight="1" x14ac:dyDescent="0.3">
      <c r="A4" t="s">
        <v>1</v>
      </c>
      <c r="B4" s="2" t="str">
        <f>Objektdaten!B2</f>
        <v>BKP Nummer als Beispiel</v>
      </c>
      <c r="C4" s="2"/>
    </row>
    <row r="5" spans="1:7" ht="18" customHeight="1" x14ac:dyDescent="0.3">
      <c r="A5" t="str">
        <f>Objektdaten!A4</f>
        <v>KV Summe in CHF inkl. MwSt</v>
      </c>
      <c r="B5" s="1">
        <f>Objektdaten!B4</f>
        <v>0</v>
      </c>
      <c r="C5" s="2"/>
    </row>
    <row r="6" spans="1:7" ht="18" customHeight="1" x14ac:dyDescent="0.25">
      <c r="A6" t="s">
        <v>61</v>
      </c>
      <c r="B6" s="6"/>
      <c r="C6" s="15"/>
    </row>
    <row r="7" spans="1:7" ht="18" customHeight="1" x14ac:dyDescent="0.25">
      <c r="A7" t="s">
        <v>22</v>
      </c>
      <c r="B7" s="6"/>
      <c r="C7" s="15"/>
    </row>
    <row r="10" spans="1:7" s="14" customFormat="1" ht="22.5" customHeight="1" x14ac:dyDescent="0.25">
      <c r="A10" s="14" t="s">
        <v>7</v>
      </c>
      <c r="B10" s="14" t="s">
        <v>8</v>
      </c>
      <c r="C10" s="31" t="s">
        <v>9</v>
      </c>
    </row>
    <row r="11" spans="1:7" s="14" customFormat="1" ht="22.5" customHeight="1" x14ac:dyDescent="0.25">
      <c r="A11" s="14" t="s">
        <v>73</v>
      </c>
      <c r="B11" s="14" t="s">
        <v>67</v>
      </c>
      <c r="C11" s="13">
        <f>WORKDAY.INTL(C14,-4,1,1)</f>
        <v>45152</v>
      </c>
    </row>
    <row r="12" spans="1:7" s="14" customFormat="1" ht="22.5" customHeight="1" x14ac:dyDescent="0.25">
      <c r="A12" s="14" t="s">
        <v>65</v>
      </c>
      <c r="B12" s="14" t="s">
        <v>71</v>
      </c>
      <c r="C12" s="13">
        <f>WORKDAY.INTL(C14,-4,1,1)</f>
        <v>45152</v>
      </c>
    </row>
    <row r="13" spans="1:7" s="14" customFormat="1" ht="22.5" customHeight="1" x14ac:dyDescent="0.25">
      <c r="A13" s="14" t="s">
        <v>24</v>
      </c>
      <c r="B13" s="14" t="s">
        <v>71</v>
      </c>
      <c r="C13" s="13">
        <f>WORKDAY.INTL(C14,-1,1,1)</f>
        <v>45155</v>
      </c>
    </row>
    <row r="14" spans="1:7" s="14" customFormat="1" ht="22.5" customHeight="1" x14ac:dyDescent="0.25">
      <c r="A14" s="12" t="s">
        <v>63</v>
      </c>
      <c r="B14" s="12" t="s">
        <v>71</v>
      </c>
      <c r="C14" s="9">
        <f>Objektdaten!B3</f>
        <v>45156</v>
      </c>
      <c r="D14" s="33"/>
      <c r="F14" s="35">
        <f>WEEKDAY(Tabelle1[[#This Row],[Datum]],2)</f>
        <v>5</v>
      </c>
      <c r="G14" s="13"/>
    </row>
    <row r="15" spans="1:7" s="14" customFormat="1" ht="22.5" customHeight="1" x14ac:dyDescent="0.25">
      <c r="A15" s="14" t="s">
        <v>26</v>
      </c>
      <c r="B15" s="14" t="s">
        <v>71</v>
      </c>
      <c r="C15" s="13">
        <f>C14+14</f>
        <v>45170</v>
      </c>
      <c r="D15" s="33"/>
    </row>
    <row r="16" spans="1:7" s="14" customFormat="1" ht="22.5" customHeight="1" x14ac:dyDescent="0.25">
      <c r="A16" s="14" t="s">
        <v>68</v>
      </c>
      <c r="B16" s="14" t="s">
        <v>71</v>
      </c>
      <c r="C16" s="13">
        <f>C14+14</f>
        <v>45170</v>
      </c>
      <c r="D16" s="33"/>
    </row>
    <row r="17" spans="1:4" s="14" customFormat="1" ht="22.5" customHeight="1" x14ac:dyDescent="0.25">
      <c r="A17" s="14" t="s">
        <v>74</v>
      </c>
      <c r="B17" s="14" t="s">
        <v>67</v>
      </c>
      <c r="C17" s="13">
        <f>WORKDAY.INTL(C15,3,1,1)</f>
        <v>45175</v>
      </c>
      <c r="D17" s="33"/>
    </row>
    <row r="18" spans="1:4" s="14" customFormat="1" ht="22.5" customHeight="1" x14ac:dyDescent="0.25">
      <c r="A18" s="14" t="s">
        <v>27</v>
      </c>
      <c r="B18" s="14" t="s">
        <v>71</v>
      </c>
      <c r="C18" s="13">
        <f>WORKDAY.INTL(C17,1,1,1)</f>
        <v>45176</v>
      </c>
      <c r="D18" s="33"/>
    </row>
    <row r="19" spans="1:4" s="14" customFormat="1" ht="33" x14ac:dyDescent="0.25">
      <c r="A19" s="34" t="s">
        <v>62</v>
      </c>
      <c r="B19" s="12"/>
      <c r="C19" s="9">
        <f>IF(F14=1,C14+36,IF(F14=2,C14+35,IF(F14=3,C14+34,IF(F14=4,C14+33,C14+32))))</f>
        <v>45188</v>
      </c>
      <c r="D19" s="33"/>
    </row>
    <row r="20" spans="1:4" s="14" customFormat="1" ht="22.5" customHeight="1" x14ac:dyDescent="0.25">
      <c r="A20" s="14" t="s">
        <v>12</v>
      </c>
      <c r="B20" s="14" t="s">
        <v>71</v>
      </c>
      <c r="C20" s="13">
        <f>C19+1</f>
        <v>45189</v>
      </c>
    </row>
    <row r="21" spans="1:4" s="14" customFormat="1" ht="22.5" customHeight="1" x14ac:dyDescent="0.25">
      <c r="A21" s="14" t="s">
        <v>13</v>
      </c>
      <c r="B21" s="14" t="s">
        <v>71</v>
      </c>
      <c r="C21" s="13">
        <f>C20+1</f>
        <v>45190</v>
      </c>
    </row>
    <row r="22" spans="1:4" s="14" customFormat="1" ht="22.5" customHeight="1" x14ac:dyDescent="0.25">
      <c r="A22" s="14" t="s">
        <v>14</v>
      </c>
      <c r="B22" s="14" t="s">
        <v>67</v>
      </c>
      <c r="C22" s="13">
        <f>C21</f>
        <v>45190</v>
      </c>
    </row>
    <row r="23" spans="1:4" s="14" customFormat="1" ht="22.5" customHeight="1" x14ac:dyDescent="0.25">
      <c r="A23" s="14" t="s">
        <v>15</v>
      </c>
      <c r="B23" s="14" t="s">
        <v>67</v>
      </c>
      <c r="C23" s="13">
        <f>C22+28</f>
        <v>45218</v>
      </c>
    </row>
    <row r="24" spans="1:4" s="14" customFormat="1" ht="22.5" customHeight="1" x14ac:dyDescent="0.25">
      <c r="A24" s="14" t="s">
        <v>75</v>
      </c>
      <c r="B24" s="14" t="s">
        <v>67</v>
      </c>
      <c r="C24" s="13">
        <f>WORKDAY.INTL(C23,3,1,1)</f>
        <v>45223</v>
      </c>
    </row>
    <row r="25" spans="1:4" s="14" customFormat="1" ht="22.5" customHeight="1" x14ac:dyDescent="0.25">
      <c r="A25" s="14" t="s">
        <v>16</v>
      </c>
      <c r="B25" s="14" t="s">
        <v>71</v>
      </c>
      <c r="C25" s="13">
        <f>WORKDAY.INTL(C24,4,1,1)</f>
        <v>45229</v>
      </c>
    </row>
    <row r="26" spans="1:4" s="14" customFormat="1" ht="22.5" customHeight="1" x14ac:dyDescent="0.25">
      <c r="A26" s="14" t="s">
        <v>17</v>
      </c>
      <c r="B26" s="14" t="s">
        <v>71</v>
      </c>
      <c r="C26" s="13">
        <f>WORKDAY.INTL(C25,2,1,1)</f>
        <v>45231</v>
      </c>
    </row>
    <row r="27" spans="1:4" s="14" customFormat="1" ht="22.5" customHeight="1" x14ac:dyDescent="0.25">
      <c r="A27" s="14" t="s">
        <v>66</v>
      </c>
      <c r="B27" s="14" t="s">
        <v>71</v>
      </c>
      <c r="C27" s="13">
        <f>WORKDAY.INTL(C26,1,1,1)</f>
        <v>45232</v>
      </c>
    </row>
    <row r="28" spans="1:4" s="14" customFormat="1" ht="22.5" customHeight="1" x14ac:dyDescent="0.25">
      <c r="A28" s="14" t="s">
        <v>19</v>
      </c>
      <c r="B28" s="14" t="s">
        <v>67</v>
      </c>
      <c r="C28" s="13">
        <f>C27+23</f>
        <v>45255</v>
      </c>
    </row>
    <row r="29" spans="1:4" s="14" customFormat="1" ht="22.5" customHeight="1" x14ac:dyDescent="0.25">
      <c r="A29" s="14" t="s">
        <v>20</v>
      </c>
      <c r="C29" s="13">
        <f>C19+180</f>
        <v>45368</v>
      </c>
    </row>
    <row r="30" spans="1:4" s="14" customFormat="1" ht="22.5" customHeight="1" x14ac:dyDescent="0.25">
      <c r="C30" s="13"/>
    </row>
    <row r="31" spans="1:4" s="14" customFormat="1" ht="22.5" customHeight="1" x14ac:dyDescent="0.25">
      <c r="C31" s="13"/>
    </row>
    <row r="32" spans="1:4" s="14" customFormat="1" ht="22.5" customHeight="1" x14ac:dyDescent="0.25">
      <c r="C32" s="13"/>
    </row>
    <row r="33" spans="3:3" s="14" customFormat="1" ht="22.5" customHeight="1" x14ac:dyDescent="0.25">
      <c r="C33" s="13"/>
    </row>
    <row r="34" spans="3:3" s="14" customFormat="1" ht="22.5" customHeight="1" x14ac:dyDescent="0.25">
      <c r="C34" s="13"/>
    </row>
    <row r="35" spans="3:3" s="14" customFormat="1" ht="22.5" customHeight="1" x14ac:dyDescent="0.25">
      <c r="C35" s="13"/>
    </row>
    <row r="36" spans="3:3" s="14" customFormat="1" ht="22.5" customHeight="1" x14ac:dyDescent="0.25">
      <c r="C36" s="13"/>
    </row>
    <row r="37" spans="3:3" s="14" customFormat="1" ht="22.5" customHeight="1" x14ac:dyDescent="0.25">
      <c r="C37" s="13"/>
    </row>
    <row r="38" spans="3:3" s="14" customFormat="1" ht="22.5" customHeight="1" x14ac:dyDescent="0.25">
      <c r="C38" s="13"/>
    </row>
    <row r="39" spans="3:3" s="14" customFormat="1" ht="22.5" customHeight="1" x14ac:dyDescent="0.25">
      <c r="C39" s="13"/>
    </row>
    <row r="40" spans="3:3" s="14" customFormat="1" ht="22.5" customHeight="1" x14ac:dyDescent="0.25">
      <c r="C40" s="13"/>
    </row>
    <row r="41" spans="3:3" s="14" customFormat="1" ht="22.5" customHeight="1" x14ac:dyDescent="0.25">
      <c r="C41" s="13"/>
    </row>
    <row r="42" spans="3:3" s="14" customFormat="1" ht="22.5" customHeight="1" x14ac:dyDescent="0.25">
      <c r="C42" s="13"/>
    </row>
    <row r="43" spans="3:3" s="14" customFormat="1" ht="22.5" customHeight="1" x14ac:dyDescent="0.25">
      <c r="C43" s="13"/>
    </row>
    <row r="44" spans="3:3" s="14" customFormat="1" ht="22.5" customHeight="1" x14ac:dyDescent="0.25">
      <c r="C44" s="13"/>
    </row>
    <row r="45" spans="3:3" s="14" customFormat="1" ht="22.5" customHeight="1" x14ac:dyDescent="0.25">
      <c r="C45" s="13"/>
    </row>
  </sheetData>
  <sheetProtection selectLockedCells="1"/>
  <mergeCells count="3">
    <mergeCell ref="B3:C3"/>
    <mergeCell ref="B4:C4"/>
    <mergeCell ref="B5:C5"/>
  </mergeCells>
  <pageMargins left="0.62992125984252001" right="0.62992125984252001" top="1.1811023622047201" bottom="0.62992125984252001" header="0.31496062992126" footer="0.31496062992126"/>
  <pageSetup paperSize="9" orientation="portrait" r:id="rId1"/>
  <headerFooter>
    <oddHeader xml:space="preserve">&amp;L&amp;G&amp;R&amp;"Arial,Fett"HOCH Health Ostschweiz&amp;"Arial,Standard"
Departement Immobilien &amp; Betrieb
Projekte &amp; Lifecycle
</oddHeader>
    <oddFooter>&amp;L&amp;8&amp;F&amp;C&amp;8&amp;D&amp;R&amp;8Seite &amp;P von &amp;N</oddFooter>
  </headerFooter>
  <legacyDrawing r:id="rId2"/>
  <legacyDrawingHF r:id="rId3"/>
  <tableParts count="1">
    <tablePart r:id="rId4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44"/>
  <sheetViews>
    <sheetView topLeftCell="A25" zoomScale="130" zoomScaleNormal="130" workbookViewId="0">
      <selection activeCell="A31" sqref="A31"/>
    </sheetView>
  </sheetViews>
  <sheetFormatPr baseColWidth="10" defaultColWidth="11.453125" defaultRowHeight="12.5" x14ac:dyDescent="0.25"/>
  <cols>
    <col min="1" max="1" width="53.54296875" customWidth="1"/>
    <col min="2" max="2" width="15.1796875" customWidth="1"/>
    <col min="3" max="3" width="21.1796875" style="16" customWidth="1"/>
    <col min="8" max="8" width="13" bestFit="1" customWidth="1"/>
  </cols>
  <sheetData>
    <row r="1" spans="1:8" ht="23" x14ac:dyDescent="0.5">
      <c r="A1" s="5" t="s">
        <v>3</v>
      </c>
    </row>
    <row r="3" spans="1:8" ht="18" customHeight="1" x14ac:dyDescent="0.3">
      <c r="A3" t="s">
        <v>0</v>
      </c>
      <c r="B3" s="2" t="str">
        <f>Objektdaten!B1</f>
        <v>Objektname als Beispiel</v>
      </c>
      <c r="C3" s="2"/>
    </row>
    <row r="4" spans="1:8" ht="18" customHeight="1" x14ac:dyDescent="0.3">
      <c r="A4" t="s">
        <v>1</v>
      </c>
      <c r="B4" s="2" t="str">
        <f>Objektdaten!B2</f>
        <v>BKP Nummer als Beispiel</v>
      </c>
      <c r="C4" s="2"/>
    </row>
    <row r="5" spans="1:8" ht="18" customHeight="1" x14ac:dyDescent="0.3">
      <c r="A5" t="str">
        <f>Objektdaten!A4</f>
        <v>KV Summe in CHF inkl. MwSt</v>
      </c>
      <c r="B5" s="1">
        <f>Objektdaten!B4</f>
        <v>0</v>
      </c>
      <c r="C5" s="2"/>
    </row>
    <row r="6" spans="1:8" ht="18" customHeight="1" x14ac:dyDescent="0.25">
      <c r="A6" t="s">
        <v>6</v>
      </c>
      <c r="B6" s="6"/>
      <c r="C6" s="15"/>
    </row>
    <row r="7" spans="1:8" ht="18" customHeight="1" x14ac:dyDescent="0.25">
      <c r="A7" t="s">
        <v>21</v>
      </c>
      <c r="B7" s="6"/>
      <c r="C7" s="15"/>
    </row>
    <row r="10" spans="1:8" s="14" customFormat="1" ht="22.5" customHeight="1" x14ac:dyDescent="0.25">
      <c r="A10" s="14" t="s">
        <v>7</v>
      </c>
      <c r="B10" s="14" t="s">
        <v>8</v>
      </c>
      <c r="C10" s="31" t="s">
        <v>9</v>
      </c>
    </row>
    <row r="11" spans="1:8" s="14" customFormat="1" ht="22.5" customHeight="1" x14ac:dyDescent="0.25">
      <c r="A11" s="14" t="s">
        <v>73</v>
      </c>
      <c r="B11" s="14" t="s">
        <v>67</v>
      </c>
      <c r="C11" s="13">
        <f>WORKDAY.INTL(C13,-2,1,1)</f>
        <v>45154</v>
      </c>
    </row>
    <row r="12" spans="1:8" s="14" customFormat="1" ht="22.5" customHeight="1" x14ac:dyDescent="0.25">
      <c r="A12" s="14" t="s">
        <v>24</v>
      </c>
      <c r="B12" s="14" t="s">
        <v>71</v>
      </c>
      <c r="C12" s="13">
        <f>WORKDAY.INTL(C13,-1,1,1)</f>
        <v>45155</v>
      </c>
    </row>
    <row r="13" spans="1:8" s="14" customFormat="1" ht="22.5" customHeight="1" x14ac:dyDescent="0.25">
      <c r="A13" s="12" t="s">
        <v>25</v>
      </c>
      <c r="B13" s="12" t="s">
        <v>71</v>
      </c>
      <c r="C13" s="9">
        <f>Objektdaten!B3</f>
        <v>45156</v>
      </c>
      <c r="D13" s="33"/>
      <c r="F13" s="35">
        <f>WEEKDAY(Tabelle13[[#This Row],[Datum]],2)</f>
        <v>5</v>
      </c>
    </row>
    <row r="14" spans="1:8" s="14" customFormat="1" ht="22.5" customHeight="1" x14ac:dyDescent="0.25">
      <c r="A14" s="14" t="s">
        <v>26</v>
      </c>
      <c r="B14" s="14" t="s">
        <v>71</v>
      </c>
      <c r="C14" s="13">
        <f>C13+7</f>
        <v>45163</v>
      </c>
      <c r="D14" s="33"/>
    </row>
    <row r="15" spans="1:8" s="14" customFormat="1" ht="22.5" customHeight="1" x14ac:dyDescent="0.25">
      <c r="A15" s="14" t="s">
        <v>68</v>
      </c>
      <c r="B15" s="14" t="s">
        <v>71</v>
      </c>
      <c r="C15" s="13">
        <f>C13+7</f>
        <v>45163</v>
      </c>
      <c r="D15" s="33"/>
    </row>
    <row r="16" spans="1:8" s="14" customFormat="1" ht="22.5" customHeight="1" x14ac:dyDescent="0.25">
      <c r="A16" s="14" t="s">
        <v>74</v>
      </c>
      <c r="B16" s="14" t="s">
        <v>67</v>
      </c>
      <c r="C16" s="13">
        <f>WORKDAY.INTL(C14,3,1,1)</f>
        <v>45168</v>
      </c>
      <c r="D16" s="33"/>
      <c r="H16" s="13"/>
    </row>
    <row r="17" spans="1:6" s="14" customFormat="1" ht="22.5" customHeight="1" x14ac:dyDescent="0.25">
      <c r="A17" s="14" t="s">
        <v>27</v>
      </c>
      <c r="B17" s="14" t="s">
        <v>71</v>
      </c>
      <c r="C17" s="13">
        <f>WORKDAY.INTL(C16,1,1,1)</f>
        <v>45169</v>
      </c>
      <c r="D17" s="33"/>
    </row>
    <row r="18" spans="1:6" s="14" customFormat="1" ht="33" x14ac:dyDescent="0.25">
      <c r="A18" s="34" t="s">
        <v>62</v>
      </c>
      <c r="B18" s="12"/>
      <c r="C18" s="9">
        <f>IF(F13=1,C13+22,IF(F13=2,C13+21,IF(F13=3,C13+20,IF(F13=4,C13+26,C13+25))))</f>
        <v>45181</v>
      </c>
      <c r="D18" s="33"/>
      <c r="F18" s="35">
        <f>WEEKDAY(Tabelle1[[#This Row],[Datum]],2)</f>
        <v>4</v>
      </c>
    </row>
    <row r="19" spans="1:6" s="14" customFormat="1" ht="22.5" customHeight="1" x14ac:dyDescent="0.25">
      <c r="A19" s="14" t="s">
        <v>12</v>
      </c>
      <c r="B19" s="14" t="s">
        <v>71</v>
      </c>
      <c r="C19" s="13">
        <f>C18+1</f>
        <v>45182</v>
      </c>
    </row>
    <row r="20" spans="1:6" s="14" customFormat="1" ht="22.5" customHeight="1" x14ac:dyDescent="0.25">
      <c r="A20" s="14" t="s">
        <v>13</v>
      </c>
      <c r="B20" s="14" t="s">
        <v>71</v>
      </c>
      <c r="C20" s="13">
        <f>C19+1</f>
        <v>45183</v>
      </c>
    </row>
    <row r="21" spans="1:6" s="14" customFormat="1" ht="22.5" customHeight="1" x14ac:dyDescent="0.25">
      <c r="A21" s="14" t="s">
        <v>14</v>
      </c>
      <c r="B21" s="14" t="s">
        <v>67</v>
      </c>
      <c r="C21" s="13">
        <f>C20</f>
        <v>45183</v>
      </c>
    </row>
    <row r="22" spans="1:6" s="14" customFormat="1" ht="22.5" customHeight="1" x14ac:dyDescent="0.25">
      <c r="A22" s="14" t="s">
        <v>15</v>
      </c>
      <c r="B22" s="14" t="s">
        <v>67</v>
      </c>
      <c r="C22" s="13">
        <f>C21+28</f>
        <v>45211</v>
      </c>
    </row>
    <row r="23" spans="1:6" s="14" customFormat="1" ht="22.5" customHeight="1" x14ac:dyDescent="0.25">
      <c r="A23" s="14" t="s">
        <v>75</v>
      </c>
      <c r="B23" s="14" t="s">
        <v>67</v>
      </c>
      <c r="C23" s="13">
        <f>WORKDAY.INTL(C22,3,1,1)</f>
        <v>45216</v>
      </c>
    </row>
    <row r="24" spans="1:6" s="14" customFormat="1" ht="22.5" customHeight="1" x14ac:dyDescent="0.25">
      <c r="A24" s="14" t="s">
        <v>16</v>
      </c>
      <c r="B24" s="14" t="s">
        <v>71</v>
      </c>
      <c r="C24" s="13">
        <f>WORKDAY.INTL(C23,4,1,1)</f>
        <v>45222</v>
      </c>
    </row>
    <row r="25" spans="1:6" s="14" customFormat="1" ht="22.5" customHeight="1" x14ac:dyDescent="0.25">
      <c r="A25" s="14" t="s">
        <v>17</v>
      </c>
      <c r="B25" s="14" t="s">
        <v>71</v>
      </c>
      <c r="C25" s="13">
        <f>WORKDAY.INTL(C24,2,1,1)</f>
        <v>45224</v>
      </c>
    </row>
    <row r="26" spans="1:6" s="14" customFormat="1" ht="22.5" customHeight="1" x14ac:dyDescent="0.25">
      <c r="A26" s="14" t="s">
        <v>66</v>
      </c>
      <c r="B26" s="14" t="s">
        <v>71</v>
      </c>
      <c r="C26" s="13">
        <f>WORKDAY.INTL(C25,1,1,1)</f>
        <v>45225</v>
      </c>
    </row>
    <row r="27" spans="1:6" s="14" customFormat="1" ht="22.5" customHeight="1" x14ac:dyDescent="0.25">
      <c r="A27" s="14" t="s">
        <v>19</v>
      </c>
      <c r="B27" s="14" t="s">
        <v>67</v>
      </c>
      <c r="C27" s="13">
        <f>C26+23</f>
        <v>45248</v>
      </c>
    </row>
    <row r="28" spans="1:6" s="14" customFormat="1" ht="22.5" customHeight="1" x14ac:dyDescent="0.25">
      <c r="A28" s="14" t="s">
        <v>20</v>
      </c>
      <c r="C28" s="13">
        <f>C18+180</f>
        <v>45361</v>
      </c>
    </row>
    <row r="29" spans="1:6" s="14" customFormat="1" ht="22.5" customHeight="1" x14ac:dyDescent="0.25">
      <c r="C29" s="13"/>
    </row>
    <row r="30" spans="1:6" s="14" customFormat="1" ht="22.5" customHeight="1" x14ac:dyDescent="0.25">
      <c r="C30" s="13"/>
    </row>
    <row r="31" spans="1:6" s="14" customFormat="1" ht="22.5" customHeight="1" x14ac:dyDescent="0.25">
      <c r="C31" s="13"/>
    </row>
    <row r="32" spans="1:6" s="14" customFormat="1" ht="22.5" customHeight="1" x14ac:dyDescent="0.25">
      <c r="C32" s="13"/>
    </row>
    <row r="33" spans="3:3" s="14" customFormat="1" ht="22.5" customHeight="1" x14ac:dyDescent="0.25">
      <c r="C33" s="13"/>
    </row>
    <row r="34" spans="3:3" s="14" customFormat="1" ht="22.5" customHeight="1" x14ac:dyDescent="0.25">
      <c r="C34" s="13"/>
    </row>
    <row r="35" spans="3:3" s="14" customFormat="1" ht="22.5" customHeight="1" x14ac:dyDescent="0.25">
      <c r="C35" s="13"/>
    </row>
    <row r="36" spans="3:3" s="14" customFormat="1" ht="22.5" customHeight="1" x14ac:dyDescent="0.25">
      <c r="C36" s="13"/>
    </row>
    <row r="37" spans="3:3" s="14" customFormat="1" ht="22.5" customHeight="1" x14ac:dyDescent="0.25">
      <c r="C37" s="13"/>
    </row>
    <row r="38" spans="3:3" s="14" customFormat="1" ht="22.5" customHeight="1" x14ac:dyDescent="0.25">
      <c r="C38" s="13"/>
    </row>
    <row r="39" spans="3:3" s="14" customFormat="1" ht="22.5" customHeight="1" x14ac:dyDescent="0.25">
      <c r="C39" s="13"/>
    </row>
    <row r="40" spans="3:3" s="14" customFormat="1" ht="22.5" customHeight="1" x14ac:dyDescent="0.25">
      <c r="C40" s="13"/>
    </row>
    <row r="41" spans="3:3" s="14" customFormat="1" ht="22.5" customHeight="1" x14ac:dyDescent="0.25">
      <c r="C41" s="13"/>
    </row>
    <row r="42" spans="3:3" s="14" customFormat="1" ht="22.5" customHeight="1" x14ac:dyDescent="0.25">
      <c r="C42" s="13"/>
    </row>
    <row r="43" spans="3:3" s="14" customFormat="1" ht="22.5" customHeight="1" x14ac:dyDescent="0.25">
      <c r="C43" s="13"/>
    </row>
    <row r="44" spans="3:3" s="14" customFormat="1" ht="22.5" customHeight="1" x14ac:dyDescent="0.25">
      <c r="C44" s="13"/>
    </row>
  </sheetData>
  <sheetProtection selectLockedCells="1"/>
  <mergeCells count="3">
    <mergeCell ref="B3:C3"/>
    <mergeCell ref="B4:C4"/>
    <mergeCell ref="B5:C5"/>
  </mergeCells>
  <pageMargins left="0.62992125984252001" right="0.62992125984252001" top="1.1811023622047201" bottom="0.62992125984252001" header="0.31496062992126" footer="0.31496062992126"/>
  <pageSetup paperSize="9" orientation="portrait" r:id="rId1"/>
  <headerFooter>
    <oddHeader>&amp;L&amp;G&amp;R&amp;"Arial,Fett"HOCH Health Ostschweiz&amp;"Arial,Standard"
Departement Immobilien &amp;&amp; Betrieb
Bereich</oddHeader>
    <oddFooter>&amp;L&amp;"Arial,Fett"&amp;8Dateiname_Erstelldatum&amp;"Arial,Standard"
&amp;F | &amp;D&amp;C&amp;"Arial,Fett"&amp;8  Bereich    &amp;"Arial,Standard"                                             
  DIB       &amp;R&amp;"Arial,Fett"&amp;8Seite&amp;"Arial,Standard"
  &amp;P von &amp;N</oddFooter>
  </headerFooter>
  <legacyDrawing r:id="rId2"/>
  <legacyDrawingHF r:id="rId3"/>
  <tableParts count="1">
    <tablePart r:id="rId4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43"/>
  <sheetViews>
    <sheetView topLeftCell="A10" zoomScale="130" zoomScaleNormal="130" zoomScalePageLayoutView="130" workbookViewId="0">
      <selection activeCell="C21" sqref="C21"/>
    </sheetView>
  </sheetViews>
  <sheetFormatPr baseColWidth="10" defaultColWidth="11" defaultRowHeight="12.5" x14ac:dyDescent="0.25"/>
  <cols>
    <col min="1" max="1" width="53.54296875" customWidth="1"/>
    <col min="2" max="2" width="15.1796875" customWidth="1"/>
    <col min="3" max="3" width="21.1796875" style="16" customWidth="1"/>
  </cols>
  <sheetData>
    <row r="1" spans="1:3" ht="23" x14ac:dyDescent="0.5">
      <c r="A1" s="5" t="s">
        <v>3</v>
      </c>
    </row>
    <row r="3" spans="1:3" ht="18" customHeight="1" x14ac:dyDescent="0.3">
      <c r="A3" t="s">
        <v>0</v>
      </c>
      <c r="B3" s="2" t="str">
        <f>Objektdaten!B1</f>
        <v>Objektname als Beispiel</v>
      </c>
      <c r="C3" s="2"/>
    </row>
    <row r="4" spans="1:3" ht="18" customHeight="1" x14ac:dyDescent="0.3">
      <c r="A4" t="s">
        <v>1</v>
      </c>
      <c r="B4" s="2" t="str">
        <f>Objektdaten!B2</f>
        <v>BKP Nummer als Beispiel</v>
      </c>
      <c r="C4" s="2"/>
    </row>
    <row r="5" spans="1:3" ht="18" customHeight="1" x14ac:dyDescent="0.25">
      <c r="A5" t="s">
        <v>6</v>
      </c>
      <c r="B5" s="6"/>
      <c r="C5" s="15"/>
    </row>
    <row r="6" spans="1:3" ht="18" customHeight="1" x14ac:dyDescent="0.25">
      <c r="A6" t="s">
        <v>21</v>
      </c>
      <c r="B6" s="6"/>
      <c r="C6" s="15"/>
    </row>
    <row r="9" spans="1:3" s="14" customFormat="1" ht="22.5" customHeight="1" x14ac:dyDescent="0.25">
      <c r="A9" s="14" t="s">
        <v>7</v>
      </c>
      <c r="B9" s="14" t="s">
        <v>8</v>
      </c>
      <c r="C9" s="31" t="s">
        <v>9</v>
      </c>
    </row>
    <row r="10" spans="1:3" s="14" customFormat="1" ht="22.5" customHeight="1" x14ac:dyDescent="0.25">
      <c r="A10" s="12" t="s">
        <v>10</v>
      </c>
      <c r="B10" s="12" t="s">
        <v>69</v>
      </c>
      <c r="C10" s="9">
        <f>Objektdaten!B3</f>
        <v>45156</v>
      </c>
    </row>
    <row r="11" spans="1:3" s="14" customFormat="1" ht="22.5" customHeight="1" x14ac:dyDescent="0.25">
      <c r="A11" s="14" t="s">
        <v>70</v>
      </c>
      <c r="B11" s="14" t="s">
        <v>67</v>
      </c>
      <c r="C11" s="13">
        <f>C10</f>
        <v>45156</v>
      </c>
    </row>
    <row r="12" spans="1:3" s="14" customFormat="1" ht="33" x14ac:dyDescent="0.25">
      <c r="A12" s="34" t="s">
        <v>62</v>
      </c>
      <c r="B12" s="12"/>
      <c r="C12" s="9">
        <f>C10+21</f>
        <v>45177</v>
      </c>
    </row>
    <row r="13" spans="1:3" s="14" customFormat="1" ht="22.5" customHeight="1" x14ac:dyDescent="0.25">
      <c r="A13" s="11" t="s">
        <v>12</v>
      </c>
      <c r="B13" s="11" t="s">
        <v>71</v>
      </c>
      <c r="C13" s="10">
        <f>WORKDAY.INTL(C12,1,1,1)</f>
        <v>45180</v>
      </c>
    </row>
    <row r="14" spans="1:3" s="14" customFormat="1" ht="22.5" customHeight="1" x14ac:dyDescent="0.25">
      <c r="A14" s="14" t="s">
        <v>13</v>
      </c>
      <c r="B14" s="14" t="s">
        <v>71</v>
      </c>
      <c r="C14" s="10">
        <f>WORKDAY.INTL(C13,1,1,1)</f>
        <v>45181</v>
      </c>
    </row>
    <row r="15" spans="1:3" s="14" customFormat="1" ht="22.5" customHeight="1" x14ac:dyDescent="0.25">
      <c r="A15" s="14" t="s">
        <v>14</v>
      </c>
      <c r="B15" s="14" t="s">
        <v>67</v>
      </c>
      <c r="C15" s="13">
        <f>C14</f>
        <v>45181</v>
      </c>
    </row>
    <row r="16" spans="1:3" s="14" customFormat="1" ht="22.5" customHeight="1" x14ac:dyDescent="0.25">
      <c r="A16" s="14" t="s">
        <v>15</v>
      </c>
      <c r="B16" s="14" t="s">
        <v>67</v>
      </c>
      <c r="C16" s="13">
        <f>C15+21</f>
        <v>45202</v>
      </c>
    </row>
    <row r="17" spans="1:3" s="14" customFormat="1" ht="22.5" customHeight="1" x14ac:dyDescent="0.25">
      <c r="A17" s="11" t="s">
        <v>72</v>
      </c>
      <c r="B17" s="11" t="s">
        <v>67</v>
      </c>
      <c r="C17" s="13">
        <f>WORKDAY.INTL(C16,3,1,1)</f>
        <v>45205</v>
      </c>
    </row>
    <row r="18" spans="1:3" s="14" customFormat="1" ht="22.5" customHeight="1" x14ac:dyDescent="0.25">
      <c r="A18" s="14" t="s">
        <v>16</v>
      </c>
      <c r="B18" s="14" t="s">
        <v>71</v>
      </c>
      <c r="C18" s="13">
        <f>WORKDAY.INTL(C17,4,1,1)</f>
        <v>45211</v>
      </c>
    </row>
    <row r="19" spans="1:3" s="14" customFormat="1" ht="22.5" customHeight="1" x14ac:dyDescent="0.25">
      <c r="A19" s="14" t="s">
        <v>17</v>
      </c>
      <c r="B19" s="14" t="s">
        <v>71</v>
      </c>
      <c r="C19" s="13">
        <f>WORKDAY.INTL(C18,2,1,1)</f>
        <v>45215</v>
      </c>
    </row>
    <row r="20" spans="1:3" s="14" customFormat="1" ht="22.5" customHeight="1" x14ac:dyDescent="0.25">
      <c r="A20" s="14" t="s">
        <v>18</v>
      </c>
      <c r="B20" s="14" t="s">
        <v>71</v>
      </c>
      <c r="C20" s="13">
        <f>WORKDAY.INTL(C19,1,1,1)</f>
        <v>45216</v>
      </c>
    </row>
    <row r="21" spans="1:3" s="14" customFormat="1" ht="22.5" customHeight="1" x14ac:dyDescent="0.25">
      <c r="A21" s="14" t="s">
        <v>19</v>
      </c>
      <c r="B21" s="14" t="s">
        <v>67</v>
      </c>
      <c r="C21" s="13">
        <f>C20+23</f>
        <v>45239</v>
      </c>
    </row>
    <row r="22" spans="1:3" s="14" customFormat="1" ht="22.5" customHeight="1" x14ac:dyDescent="0.25">
      <c r="A22" s="14" t="s">
        <v>20</v>
      </c>
      <c r="C22" s="13">
        <f>C12+180</f>
        <v>45357</v>
      </c>
    </row>
    <row r="23" spans="1:3" s="14" customFormat="1" ht="22.5" customHeight="1" x14ac:dyDescent="0.25">
      <c r="C23" s="13"/>
    </row>
    <row r="24" spans="1:3" s="14" customFormat="1" ht="22.5" customHeight="1" x14ac:dyDescent="0.25">
      <c r="C24" s="13"/>
    </row>
    <row r="25" spans="1:3" s="14" customFormat="1" ht="22.5" customHeight="1" x14ac:dyDescent="0.25">
      <c r="C25" s="13"/>
    </row>
    <row r="26" spans="1:3" s="14" customFormat="1" ht="22.5" customHeight="1" x14ac:dyDescent="0.25">
      <c r="C26" s="13"/>
    </row>
    <row r="27" spans="1:3" s="14" customFormat="1" ht="22.5" customHeight="1" x14ac:dyDescent="0.25">
      <c r="C27" s="13"/>
    </row>
    <row r="28" spans="1:3" s="14" customFormat="1" ht="22.5" customHeight="1" x14ac:dyDescent="0.25">
      <c r="C28" s="13"/>
    </row>
    <row r="29" spans="1:3" s="14" customFormat="1" ht="22.5" customHeight="1" x14ac:dyDescent="0.25">
      <c r="C29" s="13"/>
    </row>
    <row r="30" spans="1:3" s="14" customFormat="1" ht="22.5" customHeight="1" x14ac:dyDescent="0.25">
      <c r="C30" s="13"/>
    </row>
    <row r="31" spans="1:3" s="14" customFormat="1" ht="22.5" customHeight="1" x14ac:dyDescent="0.25">
      <c r="C31" s="13"/>
    </row>
    <row r="32" spans="1:3" s="14" customFormat="1" ht="22.5" customHeight="1" x14ac:dyDescent="0.25">
      <c r="C32" s="13"/>
    </row>
    <row r="33" spans="3:3" s="14" customFormat="1" ht="22.5" customHeight="1" x14ac:dyDescent="0.25">
      <c r="C33" s="13"/>
    </row>
    <row r="34" spans="3:3" s="14" customFormat="1" ht="22.5" customHeight="1" x14ac:dyDescent="0.25">
      <c r="C34" s="13"/>
    </row>
    <row r="35" spans="3:3" s="14" customFormat="1" ht="22.5" customHeight="1" x14ac:dyDescent="0.25">
      <c r="C35" s="13"/>
    </row>
    <row r="36" spans="3:3" s="14" customFormat="1" ht="22.5" customHeight="1" x14ac:dyDescent="0.25">
      <c r="C36" s="13"/>
    </row>
    <row r="37" spans="3:3" s="14" customFormat="1" ht="22.5" customHeight="1" x14ac:dyDescent="0.25">
      <c r="C37" s="13"/>
    </row>
    <row r="38" spans="3:3" s="14" customFormat="1" ht="22.5" customHeight="1" x14ac:dyDescent="0.25">
      <c r="C38" s="13"/>
    </row>
    <row r="39" spans="3:3" s="14" customFormat="1" ht="22.5" customHeight="1" x14ac:dyDescent="0.25">
      <c r="C39" s="13"/>
    </row>
    <row r="40" spans="3:3" s="14" customFormat="1" ht="22.5" customHeight="1" x14ac:dyDescent="0.25">
      <c r="C40" s="13"/>
    </row>
    <row r="41" spans="3:3" s="14" customFormat="1" ht="22.5" customHeight="1" x14ac:dyDescent="0.25">
      <c r="C41" s="13"/>
    </row>
    <row r="42" spans="3:3" s="14" customFormat="1" ht="22.5" customHeight="1" x14ac:dyDescent="0.25">
      <c r="C42" s="13"/>
    </row>
    <row r="43" spans="3:3" s="14" customFormat="1" ht="22.5" customHeight="1" x14ac:dyDescent="0.25">
      <c r="C43" s="13"/>
    </row>
  </sheetData>
  <sheetProtection selectLockedCells="1"/>
  <mergeCells count="2">
    <mergeCell ref="B3:C3"/>
    <mergeCell ref="B4:C4"/>
  </mergeCells>
  <pageMargins left="0.62992125984252001" right="0.62992125984252001" top="1.1811023622047201" bottom="0.62992125984252001" header="0.31496062992126" footer="0.31496062992126"/>
  <pageSetup paperSize="9" orientation="portrait" r:id="rId1"/>
  <headerFooter>
    <oddHeader xml:space="preserve">&amp;L&amp;G&amp;R&amp;"Arial,Fett"HOCH Health Ostschweiz&amp;"Arial,Standard"
Departement Immobilien &amp; Betrieb
Projekte &amp; Lifecycle
</oddHeader>
    <oddFooter>&amp;L&amp;8&amp;F&amp;C&amp;8&amp;D&amp;R&amp;8Seite &amp;P von &amp;N</oddFooter>
  </headerFooter>
  <legacyDrawing r:id="rId2"/>
  <legacyDrawingHF r:id="rId3"/>
  <tableParts count="1">
    <tablePart r:id="rId4"/>
  </tablePar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47"/>
  <sheetViews>
    <sheetView topLeftCell="A25" zoomScalePageLayoutView="130" workbookViewId="0">
      <selection activeCell="H44" sqref="H44"/>
    </sheetView>
  </sheetViews>
  <sheetFormatPr baseColWidth="10" defaultColWidth="11" defaultRowHeight="12.5" x14ac:dyDescent="0.25"/>
  <cols>
    <col min="1" max="1" width="47.81640625" customWidth="1"/>
    <col min="2" max="2" width="15.26953125" customWidth="1"/>
    <col min="3" max="3" width="22.26953125" style="16" customWidth="1"/>
  </cols>
  <sheetData>
    <row r="1" spans="1:3" ht="23" x14ac:dyDescent="0.5">
      <c r="A1" s="5" t="s">
        <v>3</v>
      </c>
    </row>
    <row r="3" spans="1:3" ht="18" customHeight="1" x14ac:dyDescent="0.3">
      <c r="A3" t="s">
        <v>0</v>
      </c>
      <c r="B3" s="2" t="str">
        <f>Objektdaten!B1</f>
        <v>Objektname als Beispiel</v>
      </c>
      <c r="C3" s="2"/>
    </row>
    <row r="4" spans="1:3" ht="18" customHeight="1" x14ac:dyDescent="0.3">
      <c r="A4" t="s">
        <v>1</v>
      </c>
      <c r="B4" s="2" t="str">
        <f>Objektdaten!B2</f>
        <v>BKP Nummer als Beispiel</v>
      </c>
      <c r="C4" s="2"/>
    </row>
    <row r="5" spans="1:3" ht="18" customHeight="1" x14ac:dyDescent="0.25">
      <c r="A5" t="s">
        <v>57</v>
      </c>
      <c r="B5" s="6"/>
      <c r="C5" s="15"/>
    </row>
    <row r="6" spans="1:3" ht="18" customHeight="1" x14ac:dyDescent="0.25">
      <c r="A6" t="s">
        <v>58</v>
      </c>
      <c r="B6" s="6"/>
      <c r="C6" s="15"/>
    </row>
    <row r="9" spans="1:3" s="14" customFormat="1" ht="22.5" customHeight="1" x14ac:dyDescent="0.25">
      <c r="A9" s="14" t="s">
        <v>7</v>
      </c>
      <c r="B9" s="14" t="s">
        <v>8</v>
      </c>
      <c r="C9" s="31" t="s">
        <v>9</v>
      </c>
    </row>
    <row r="10" spans="1:3" s="12" customFormat="1" ht="22.5" customHeight="1" x14ac:dyDescent="0.25">
      <c r="A10" s="28" t="s">
        <v>28</v>
      </c>
      <c r="B10" s="28"/>
      <c r="C10" s="29"/>
    </row>
    <row r="11" spans="1:3" s="14" customFormat="1" ht="22.5" customHeight="1" x14ac:dyDescent="0.25">
      <c r="A11" s="7" t="s">
        <v>23</v>
      </c>
      <c r="B11" s="7" t="s">
        <v>29</v>
      </c>
      <c r="C11" s="8">
        <f>C12</f>
        <v>45128</v>
      </c>
    </row>
    <row r="12" spans="1:3" s="14" customFormat="1" ht="22.5" customHeight="1" x14ac:dyDescent="0.25">
      <c r="A12" s="7" t="s">
        <v>30</v>
      </c>
      <c r="B12" s="7" t="s">
        <v>29</v>
      </c>
      <c r="C12" s="8">
        <f>C13-7</f>
        <v>45128</v>
      </c>
    </row>
    <row r="13" spans="1:3" s="14" customFormat="1" ht="22.5" customHeight="1" x14ac:dyDescent="0.25">
      <c r="A13" s="7" t="s">
        <v>31</v>
      </c>
      <c r="B13" s="7" t="s">
        <v>29</v>
      </c>
      <c r="C13" s="8">
        <f>C14-3</f>
        <v>45135</v>
      </c>
    </row>
    <row r="14" spans="1:3" s="14" customFormat="1" ht="22.5" customHeight="1" x14ac:dyDescent="0.25">
      <c r="A14" s="7" t="s">
        <v>32</v>
      </c>
      <c r="B14" s="7" t="s">
        <v>33</v>
      </c>
      <c r="C14" s="8">
        <f>C15-4</f>
        <v>45138</v>
      </c>
    </row>
    <row r="15" spans="1:3" s="14" customFormat="1" ht="22.5" customHeight="1" x14ac:dyDescent="0.25">
      <c r="A15" s="7" t="s">
        <v>34</v>
      </c>
      <c r="B15" s="7" t="s">
        <v>29</v>
      </c>
      <c r="C15" s="8">
        <f>C19-14</f>
        <v>45142</v>
      </c>
    </row>
    <row r="16" spans="1:3" s="14" customFormat="1" ht="22.5" customHeight="1" x14ac:dyDescent="0.25">
      <c r="A16" s="7" t="s">
        <v>35</v>
      </c>
      <c r="B16" s="7" t="s">
        <v>36</v>
      </c>
      <c r="C16" s="8">
        <f>C15+2</f>
        <v>45144</v>
      </c>
    </row>
    <row r="17" spans="1:3" s="14" customFormat="1" ht="22.5" customHeight="1" x14ac:dyDescent="0.25">
      <c r="A17" s="7" t="s">
        <v>37</v>
      </c>
      <c r="B17" s="7" t="s">
        <v>36</v>
      </c>
      <c r="C17" s="8">
        <f>C19-7</f>
        <v>45149</v>
      </c>
    </row>
    <row r="18" spans="1:3" s="14" customFormat="1" ht="22.5" customHeight="1" x14ac:dyDescent="0.25">
      <c r="A18" s="7" t="s">
        <v>38</v>
      </c>
      <c r="B18" s="7" t="s">
        <v>29</v>
      </c>
      <c r="C18" s="8">
        <f>C19-5</f>
        <v>45151</v>
      </c>
    </row>
    <row r="19" spans="1:3" s="14" customFormat="1" ht="22.5" customHeight="1" x14ac:dyDescent="0.25">
      <c r="A19" s="18" t="s">
        <v>25</v>
      </c>
      <c r="B19" s="18"/>
      <c r="C19" s="19">
        <f>Objektdaten!B3</f>
        <v>45156</v>
      </c>
    </row>
    <row r="20" spans="1:3" s="14" customFormat="1" ht="22.5" customHeight="1" x14ac:dyDescent="0.25">
      <c r="A20" s="7" t="s">
        <v>26</v>
      </c>
      <c r="B20" s="7"/>
      <c r="C20" s="8">
        <f>C19+7</f>
        <v>45163</v>
      </c>
    </row>
    <row r="21" spans="1:3" s="14" customFormat="1" ht="22.5" customHeight="1" x14ac:dyDescent="0.25">
      <c r="A21" s="7" t="s">
        <v>39</v>
      </c>
      <c r="B21" s="7" t="s">
        <v>29</v>
      </c>
      <c r="C21" s="8">
        <f>C20+4</f>
        <v>45167</v>
      </c>
    </row>
    <row r="22" spans="1:3" s="14" customFormat="1" ht="22.5" customHeight="1" x14ac:dyDescent="0.25">
      <c r="A22" s="7" t="s">
        <v>40</v>
      </c>
      <c r="B22" s="7" t="s">
        <v>36</v>
      </c>
      <c r="C22" s="8">
        <f>C21+3</f>
        <v>45170</v>
      </c>
    </row>
    <row r="23" spans="1:3" s="14" customFormat="1" ht="22.5" customHeight="1" x14ac:dyDescent="0.25">
      <c r="A23" s="18" t="s">
        <v>41</v>
      </c>
      <c r="B23" s="18"/>
      <c r="C23" s="19">
        <f>C19+28</f>
        <v>45184</v>
      </c>
    </row>
    <row r="24" spans="1:3" s="14" customFormat="1" ht="22.5" customHeight="1" x14ac:dyDescent="0.25">
      <c r="A24" s="7" t="s">
        <v>12</v>
      </c>
      <c r="B24" s="7" t="s">
        <v>42</v>
      </c>
      <c r="C24" s="8">
        <f>C23+3</f>
        <v>45187</v>
      </c>
    </row>
    <row r="25" spans="1:3" s="14" customFormat="1" ht="22.5" customHeight="1" x14ac:dyDescent="0.25">
      <c r="A25" s="7" t="s">
        <v>43</v>
      </c>
      <c r="B25" s="7" t="s">
        <v>36</v>
      </c>
      <c r="C25" s="8">
        <f>C24+1</f>
        <v>45188</v>
      </c>
    </row>
    <row r="26" spans="1:3" s="14" customFormat="1" ht="22.5" customHeight="1" x14ac:dyDescent="0.25">
      <c r="A26" s="7" t="s">
        <v>44</v>
      </c>
      <c r="B26" s="7" t="s">
        <v>29</v>
      </c>
      <c r="C26" s="8">
        <f>C23+9</f>
        <v>45193</v>
      </c>
    </row>
    <row r="27" spans="1:3" s="14" customFormat="1" ht="22.5" customHeight="1" x14ac:dyDescent="0.25">
      <c r="A27" s="7" t="s">
        <v>45</v>
      </c>
      <c r="B27" s="7" t="s">
        <v>29</v>
      </c>
      <c r="C27" s="8">
        <f>C26+1</f>
        <v>45194</v>
      </c>
    </row>
    <row r="28" spans="1:3" s="14" customFormat="1" ht="22.5" customHeight="1" x14ac:dyDescent="0.25">
      <c r="A28" s="7" t="s">
        <v>46</v>
      </c>
      <c r="B28" s="7" t="s">
        <v>29</v>
      </c>
      <c r="C28" s="8">
        <f>C23+11</f>
        <v>45195</v>
      </c>
    </row>
    <row r="29" spans="1:3" s="14" customFormat="1" ht="22.5" customHeight="1" x14ac:dyDescent="0.25">
      <c r="A29" s="7" t="s">
        <v>47</v>
      </c>
      <c r="B29" s="7" t="s">
        <v>42</v>
      </c>
      <c r="C29" s="8">
        <f>C28+4</f>
        <v>45199</v>
      </c>
    </row>
    <row r="30" spans="1:3" s="14" customFormat="1" ht="22.5" customHeight="1" x14ac:dyDescent="0.25">
      <c r="A30" s="7" t="s">
        <v>48</v>
      </c>
      <c r="B30" s="7" t="s">
        <v>42</v>
      </c>
      <c r="C30" s="8">
        <f>C29+3</f>
        <v>45202</v>
      </c>
    </row>
    <row r="31" spans="1:3" s="14" customFormat="1" ht="22.5" customHeight="1" x14ac:dyDescent="0.25">
      <c r="A31" s="7" t="s">
        <v>49</v>
      </c>
      <c r="B31" s="7"/>
      <c r="C31" s="8">
        <f>C30+21</f>
        <v>45223</v>
      </c>
    </row>
    <row r="32" spans="1:3" s="14" customFormat="1" ht="22.5" customHeight="1" x14ac:dyDescent="0.25">
      <c r="A32" s="30"/>
      <c r="B32" s="30"/>
      <c r="C32" s="30"/>
    </row>
    <row r="33" spans="1:3" s="12" customFormat="1" ht="22.5" customHeight="1" x14ac:dyDescent="0.25">
      <c r="A33" s="28" t="s">
        <v>50</v>
      </c>
      <c r="B33" s="28"/>
      <c r="C33" s="29"/>
    </row>
    <row r="34" spans="1:3" s="14" customFormat="1" ht="22.5" customHeight="1" x14ac:dyDescent="0.25">
      <c r="A34" s="7" t="s">
        <v>51</v>
      </c>
      <c r="B34" s="7" t="s">
        <v>29</v>
      </c>
      <c r="C34" s="8">
        <f>C31+3</f>
        <v>45226</v>
      </c>
    </row>
    <row r="35" spans="1:3" s="14" customFormat="1" ht="22.5" customHeight="1" x14ac:dyDescent="0.25">
      <c r="A35" s="7" t="s">
        <v>52</v>
      </c>
      <c r="B35" s="7" t="s">
        <v>29</v>
      </c>
      <c r="C35" s="8">
        <f>C34+7</f>
        <v>45233</v>
      </c>
    </row>
    <row r="36" spans="1:3" s="14" customFormat="1" ht="22.5" customHeight="1" x14ac:dyDescent="0.25">
      <c r="A36" s="7" t="s">
        <v>26</v>
      </c>
      <c r="B36" s="7" t="s">
        <v>36</v>
      </c>
      <c r="C36" s="8">
        <f>C34+21</f>
        <v>45247</v>
      </c>
    </row>
    <row r="37" spans="1:3" s="14" customFormat="1" ht="22.5" customHeight="1" x14ac:dyDescent="0.25">
      <c r="A37" s="7" t="s">
        <v>39</v>
      </c>
      <c r="B37" s="7" t="s">
        <v>29</v>
      </c>
      <c r="C37" s="8">
        <f>C36+4</f>
        <v>45251</v>
      </c>
    </row>
    <row r="38" spans="1:3" s="14" customFormat="1" ht="22.5" customHeight="1" x14ac:dyDescent="0.25">
      <c r="A38" s="7" t="s">
        <v>40</v>
      </c>
      <c r="B38" s="7" t="s">
        <v>36</v>
      </c>
      <c r="C38" s="8">
        <f>C37+3</f>
        <v>45254</v>
      </c>
    </row>
    <row r="39" spans="1:3" s="14" customFormat="1" ht="22.5" customHeight="1" x14ac:dyDescent="0.25">
      <c r="A39" s="18" t="s">
        <v>11</v>
      </c>
      <c r="B39" s="18"/>
      <c r="C39" s="19">
        <f>C34+32</f>
        <v>45258</v>
      </c>
    </row>
    <row r="40" spans="1:3" s="14" customFormat="1" ht="22.5" customHeight="1" x14ac:dyDescent="0.25">
      <c r="A40" s="7" t="s">
        <v>12</v>
      </c>
      <c r="B40" s="7" t="s">
        <v>42</v>
      </c>
      <c r="C40" s="8">
        <f>C39+3</f>
        <v>45261</v>
      </c>
    </row>
    <row r="41" spans="1:3" s="14" customFormat="1" ht="22.5" customHeight="1" x14ac:dyDescent="0.25">
      <c r="A41" s="7" t="s">
        <v>13</v>
      </c>
      <c r="B41" s="7" t="s">
        <v>36</v>
      </c>
      <c r="C41" s="8">
        <f>C39+4</f>
        <v>45262</v>
      </c>
    </row>
    <row r="42" spans="1:3" s="14" customFormat="1" ht="22.5" customHeight="1" x14ac:dyDescent="0.25">
      <c r="A42" s="7" t="s">
        <v>53</v>
      </c>
      <c r="B42" s="7" t="s">
        <v>29</v>
      </c>
      <c r="C42" s="8">
        <f>C41</f>
        <v>45262</v>
      </c>
    </row>
    <row r="43" spans="1:3" s="14" customFormat="1" ht="22.5" customHeight="1" x14ac:dyDescent="0.25">
      <c r="A43" s="7" t="s">
        <v>54</v>
      </c>
      <c r="B43" s="7" t="s">
        <v>29</v>
      </c>
      <c r="C43" s="8">
        <f>C42+14</f>
        <v>45276</v>
      </c>
    </row>
    <row r="44" spans="1:3" s="14" customFormat="1" ht="22.5" customHeight="1" x14ac:dyDescent="0.25">
      <c r="A44" s="7" t="s">
        <v>46</v>
      </c>
      <c r="B44" s="7" t="s">
        <v>29</v>
      </c>
      <c r="C44" s="8">
        <f>C43+7</f>
        <v>45283</v>
      </c>
    </row>
    <row r="45" spans="1:3" s="14" customFormat="1" ht="22.5" customHeight="1" x14ac:dyDescent="0.25">
      <c r="A45" s="7" t="s">
        <v>56</v>
      </c>
      <c r="B45" s="7" t="s">
        <v>42</v>
      </c>
      <c r="C45" s="8">
        <f>C44+4</f>
        <v>45287</v>
      </c>
    </row>
    <row r="46" spans="1:3" s="14" customFormat="1" ht="22.5" customHeight="1" x14ac:dyDescent="0.25">
      <c r="A46" s="7" t="s">
        <v>18</v>
      </c>
      <c r="B46" s="7" t="s">
        <v>42</v>
      </c>
      <c r="C46" s="8">
        <f>C45+10</f>
        <v>45297</v>
      </c>
    </row>
    <row r="47" spans="1:3" ht="18" customHeight="1" x14ac:dyDescent="0.25">
      <c r="A47" s="7" t="s">
        <v>49</v>
      </c>
      <c r="B47" s="7"/>
      <c r="C47" s="8">
        <f>C46+31</f>
        <v>45328</v>
      </c>
    </row>
  </sheetData>
  <mergeCells count="2">
    <mergeCell ref="B3:C3"/>
    <mergeCell ref="B4:C4"/>
  </mergeCells>
  <pageMargins left="0.62992125984252001" right="0.62992125984252001" top="1.1811023622047201" bottom="0.62992125984252001" header="0.31496062992126" footer="0.31496062992126"/>
  <pageSetup paperSize="9" orientation="portrait" r:id="rId1"/>
  <headerFooter>
    <oddHeader xml:space="preserve">&amp;L&amp;G&amp;R&amp;"Arial,Fett"HOCH Health Ostschweiz&amp;"Arial,Standard"
Departement Immobilien &amp; Betrieb
Projekte &amp; Lifecycle
</oddHeader>
    <oddFooter>&amp;L&amp;8&amp;F&amp;C&amp;8&amp;D&amp;R&amp;8Seite &amp;P von &amp;N</oddFooter>
  </headerFooter>
  <rowBreaks count="1" manualBreakCount="1">
    <brk id="32" max="16383" man="1"/>
  </rowBreaks>
  <ignoredErrors>
    <ignoredError sqref="C23 C26" formula="1"/>
  </ignoredErrors>
  <drawing r:id="rId2"/>
  <legacyDrawing r:id="rId3"/>
  <legacyDrawingHF r:id="rId4"/>
  <tableParts count="1">
    <tablePart r:id="rId5"/>
  </tablePart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46"/>
  <sheetViews>
    <sheetView workbookViewId="0">
      <selection activeCell="B3" sqref="B3:C3"/>
    </sheetView>
  </sheetViews>
  <sheetFormatPr baseColWidth="10" defaultColWidth="11" defaultRowHeight="12.5" x14ac:dyDescent="0.25"/>
  <cols>
    <col min="1" max="1" width="47.81640625" customWidth="1"/>
    <col min="2" max="2" width="15.26953125" customWidth="1"/>
    <col min="3" max="3" width="22.26953125" customWidth="1"/>
  </cols>
  <sheetData>
    <row r="1" spans="1:3" ht="23" x14ac:dyDescent="0.5">
      <c r="A1" s="5" t="s">
        <v>3</v>
      </c>
    </row>
    <row r="3" spans="1:3" ht="18" customHeight="1" x14ac:dyDescent="0.3">
      <c r="A3" t="s">
        <v>0</v>
      </c>
      <c r="B3" s="2" t="str">
        <f>Objektdaten!B1</f>
        <v>Objektname als Beispiel</v>
      </c>
      <c r="C3" s="2"/>
    </row>
    <row r="4" spans="1:3" ht="18" customHeight="1" x14ac:dyDescent="0.3">
      <c r="A4" t="s">
        <v>1</v>
      </c>
      <c r="B4" s="2" t="str">
        <f>Objektdaten!B2</f>
        <v>BKP Nummer als Beispiel</v>
      </c>
      <c r="C4" s="2"/>
    </row>
    <row r="5" spans="1:3" ht="18" customHeight="1" x14ac:dyDescent="0.25">
      <c r="A5" t="s">
        <v>57</v>
      </c>
      <c r="B5" s="6"/>
      <c r="C5" s="6"/>
    </row>
    <row r="6" spans="1:3" ht="18" customHeight="1" x14ac:dyDescent="0.25">
      <c r="A6" t="s">
        <v>59</v>
      </c>
      <c r="B6" s="6"/>
      <c r="C6" s="6"/>
    </row>
    <row r="9" spans="1:3" s="14" customFormat="1" ht="22.5" customHeight="1" x14ac:dyDescent="0.25">
      <c r="A9" s="14" t="s">
        <v>7</v>
      </c>
      <c r="B9" s="14" t="s">
        <v>8</v>
      </c>
      <c r="C9" s="32" t="s">
        <v>9</v>
      </c>
    </row>
    <row r="10" spans="1:3" s="14" customFormat="1" ht="22.5" customHeight="1" x14ac:dyDescent="0.25">
      <c r="A10" s="20" t="s">
        <v>28</v>
      </c>
      <c r="B10" s="21"/>
      <c r="C10" s="22"/>
    </row>
    <row r="11" spans="1:3" s="14" customFormat="1" ht="22.5" customHeight="1" x14ac:dyDescent="0.25">
      <c r="A11" s="14" t="s">
        <v>23</v>
      </c>
      <c r="B11" s="14" t="s">
        <v>29</v>
      </c>
      <c r="C11" s="13">
        <f>C12</f>
        <v>45128</v>
      </c>
    </row>
    <row r="12" spans="1:3" s="14" customFormat="1" ht="22.5" customHeight="1" x14ac:dyDescent="0.25">
      <c r="A12" s="14" t="s">
        <v>30</v>
      </c>
      <c r="B12" s="14" t="s">
        <v>29</v>
      </c>
      <c r="C12" s="13">
        <f>C13-7</f>
        <v>45128</v>
      </c>
    </row>
    <row r="13" spans="1:3" s="14" customFormat="1" ht="22.5" customHeight="1" x14ac:dyDescent="0.25">
      <c r="A13" s="11" t="s">
        <v>31</v>
      </c>
      <c r="B13" s="11" t="s">
        <v>29</v>
      </c>
      <c r="C13" s="10">
        <f>C14-3</f>
        <v>45135</v>
      </c>
    </row>
    <row r="14" spans="1:3" s="14" customFormat="1" ht="22.5" customHeight="1" x14ac:dyDescent="0.25">
      <c r="A14" s="11" t="s">
        <v>32</v>
      </c>
      <c r="B14" s="11" t="s">
        <v>33</v>
      </c>
      <c r="C14" s="10">
        <f>C15-4</f>
        <v>45138</v>
      </c>
    </row>
    <row r="15" spans="1:3" s="14" customFormat="1" ht="22.5" customHeight="1" x14ac:dyDescent="0.25">
      <c r="A15" s="11" t="s">
        <v>60</v>
      </c>
      <c r="B15" s="11" t="s">
        <v>29</v>
      </c>
      <c r="C15" s="10">
        <f>C18-14</f>
        <v>45142</v>
      </c>
    </row>
    <row r="16" spans="1:3" s="14" customFormat="1" ht="22.5" customHeight="1" x14ac:dyDescent="0.25">
      <c r="A16" s="11" t="s">
        <v>37</v>
      </c>
      <c r="B16" s="11" t="s">
        <v>36</v>
      </c>
      <c r="C16" s="10">
        <f>C18-7</f>
        <v>45149</v>
      </c>
    </row>
    <row r="17" spans="1:3" s="14" customFormat="1" ht="22.5" customHeight="1" x14ac:dyDescent="0.25">
      <c r="A17" s="11" t="s">
        <v>38</v>
      </c>
      <c r="B17" s="11" t="s">
        <v>36</v>
      </c>
      <c r="C17" s="10">
        <f>C20-14</f>
        <v>45153</v>
      </c>
    </row>
    <row r="18" spans="1:3" s="14" customFormat="1" ht="22.5" customHeight="1" x14ac:dyDescent="0.25">
      <c r="A18" s="12" t="s">
        <v>25</v>
      </c>
      <c r="B18" s="23"/>
      <c r="C18" s="9">
        <f>Objektdaten!B3</f>
        <v>45156</v>
      </c>
    </row>
    <row r="19" spans="1:3" s="14" customFormat="1" ht="22.5" customHeight="1" x14ac:dyDescent="0.25">
      <c r="A19" s="11" t="s">
        <v>26</v>
      </c>
      <c r="B19" s="11"/>
      <c r="C19" s="10">
        <f>C18+7</f>
        <v>45163</v>
      </c>
    </row>
    <row r="20" spans="1:3" s="14" customFormat="1" ht="22.5" customHeight="1" x14ac:dyDescent="0.25">
      <c r="A20" s="11" t="s">
        <v>39</v>
      </c>
      <c r="B20" s="11" t="s">
        <v>29</v>
      </c>
      <c r="C20" s="10">
        <f>C19+4</f>
        <v>45167</v>
      </c>
    </row>
    <row r="21" spans="1:3" s="14" customFormat="1" ht="22.5" customHeight="1" x14ac:dyDescent="0.25">
      <c r="A21" s="11" t="s">
        <v>40</v>
      </c>
      <c r="B21" s="11" t="s">
        <v>36</v>
      </c>
      <c r="C21" s="10">
        <f>C20+3</f>
        <v>45170</v>
      </c>
    </row>
    <row r="22" spans="1:3" s="14" customFormat="1" ht="22.5" customHeight="1" x14ac:dyDescent="0.25">
      <c r="A22" s="12" t="s">
        <v>41</v>
      </c>
      <c r="B22" s="12"/>
      <c r="C22" s="9">
        <f>C18+28</f>
        <v>45184</v>
      </c>
    </row>
    <row r="23" spans="1:3" s="14" customFormat="1" ht="22.5" customHeight="1" x14ac:dyDescent="0.25">
      <c r="A23" s="11" t="s">
        <v>12</v>
      </c>
      <c r="B23" s="11" t="s">
        <v>42</v>
      </c>
      <c r="C23" s="10">
        <f>C22+3</f>
        <v>45187</v>
      </c>
    </row>
    <row r="24" spans="1:3" s="14" customFormat="1" ht="22.5" customHeight="1" x14ac:dyDescent="0.25">
      <c r="A24" s="11" t="s">
        <v>43</v>
      </c>
      <c r="B24" s="11" t="s">
        <v>36</v>
      </c>
      <c r="C24" s="10">
        <f>C23+1</f>
        <v>45188</v>
      </c>
    </row>
    <row r="25" spans="1:3" s="14" customFormat="1" ht="22.5" customHeight="1" x14ac:dyDescent="0.25">
      <c r="A25" s="11" t="s">
        <v>44</v>
      </c>
      <c r="B25" s="11" t="s">
        <v>29</v>
      </c>
      <c r="C25" s="10">
        <f>C22+9</f>
        <v>45193</v>
      </c>
    </row>
    <row r="26" spans="1:3" s="14" customFormat="1" ht="22.5" customHeight="1" x14ac:dyDescent="0.25">
      <c r="A26" s="11" t="s">
        <v>45</v>
      </c>
      <c r="B26" s="11" t="s">
        <v>29</v>
      </c>
      <c r="C26" s="10">
        <f>C25+1</f>
        <v>45194</v>
      </c>
    </row>
    <row r="27" spans="1:3" s="14" customFormat="1" ht="22.5" customHeight="1" x14ac:dyDescent="0.25">
      <c r="A27" s="11" t="s">
        <v>46</v>
      </c>
      <c r="B27" s="11" t="s">
        <v>29</v>
      </c>
      <c r="C27" s="10">
        <f>C22+11</f>
        <v>45195</v>
      </c>
    </row>
    <row r="28" spans="1:3" s="14" customFormat="1" ht="22.5" customHeight="1" x14ac:dyDescent="0.25">
      <c r="A28" s="11" t="s">
        <v>47</v>
      </c>
      <c r="B28" s="11" t="s">
        <v>42</v>
      </c>
      <c r="C28" s="10">
        <f>C27+4</f>
        <v>45199</v>
      </c>
    </row>
    <row r="29" spans="1:3" s="14" customFormat="1" ht="22.5" customHeight="1" x14ac:dyDescent="0.25">
      <c r="A29" s="11" t="s">
        <v>48</v>
      </c>
      <c r="B29" s="11" t="s">
        <v>42</v>
      </c>
      <c r="C29" s="10">
        <f>C28+3</f>
        <v>45202</v>
      </c>
    </row>
    <row r="30" spans="1:3" s="14" customFormat="1" ht="22.5" customHeight="1" x14ac:dyDescent="0.25">
      <c r="A30" s="11" t="s">
        <v>49</v>
      </c>
      <c r="B30" s="11"/>
      <c r="C30" s="10">
        <f>C29+21</f>
        <v>45223</v>
      </c>
    </row>
    <row r="31" spans="1:3" s="14" customFormat="1" ht="22.5" customHeight="1" x14ac:dyDescent="0.25">
      <c r="A31" s="24"/>
      <c r="B31" s="24"/>
      <c r="C31" s="25"/>
    </row>
    <row r="32" spans="1:3" s="14" customFormat="1" ht="22.5" customHeight="1" x14ac:dyDescent="0.25">
      <c r="A32" s="20" t="s">
        <v>50</v>
      </c>
      <c r="B32" s="26"/>
      <c r="C32" s="27"/>
    </row>
    <row r="33" spans="1:3" s="14" customFormat="1" ht="22.5" customHeight="1" x14ac:dyDescent="0.25">
      <c r="A33" s="11" t="s">
        <v>51</v>
      </c>
      <c r="B33" s="11" t="s">
        <v>29</v>
      </c>
      <c r="C33" s="10">
        <f>C30+3</f>
        <v>45226</v>
      </c>
    </row>
    <row r="34" spans="1:3" s="14" customFormat="1" ht="22.5" customHeight="1" x14ac:dyDescent="0.25">
      <c r="A34" s="11" t="s">
        <v>52</v>
      </c>
      <c r="B34" s="11" t="s">
        <v>29</v>
      </c>
      <c r="C34" s="10">
        <f>C33+4</f>
        <v>45230</v>
      </c>
    </row>
    <row r="35" spans="1:3" s="14" customFormat="1" ht="22.5" customHeight="1" x14ac:dyDescent="0.25">
      <c r="A35" s="11" t="s">
        <v>26</v>
      </c>
      <c r="B35" s="11" t="s">
        <v>36</v>
      </c>
      <c r="C35" s="10">
        <f>C33+8</f>
        <v>45234</v>
      </c>
    </row>
    <row r="36" spans="1:3" s="14" customFormat="1" ht="22.5" customHeight="1" x14ac:dyDescent="0.25">
      <c r="A36" s="11" t="s">
        <v>39</v>
      </c>
      <c r="B36" s="11" t="s">
        <v>29</v>
      </c>
      <c r="C36" s="10">
        <f>C35+2</f>
        <v>45236</v>
      </c>
    </row>
    <row r="37" spans="1:3" s="14" customFormat="1" ht="22.5" customHeight="1" x14ac:dyDescent="0.25">
      <c r="A37" s="11" t="s">
        <v>40</v>
      </c>
      <c r="B37" s="11" t="s">
        <v>36</v>
      </c>
      <c r="C37" s="10">
        <f>C36+1</f>
        <v>45237</v>
      </c>
    </row>
    <row r="38" spans="1:3" s="14" customFormat="1" ht="22.5" customHeight="1" x14ac:dyDescent="0.25">
      <c r="A38" s="12" t="s">
        <v>11</v>
      </c>
      <c r="B38" s="12"/>
      <c r="C38" s="9">
        <f>C33+21</f>
        <v>45247</v>
      </c>
    </row>
    <row r="39" spans="1:3" s="14" customFormat="1" ht="22.5" customHeight="1" x14ac:dyDescent="0.25">
      <c r="A39" s="11" t="s">
        <v>12</v>
      </c>
      <c r="B39" s="11" t="s">
        <v>42</v>
      </c>
      <c r="C39" s="10">
        <f>C38+3</f>
        <v>45250</v>
      </c>
    </row>
    <row r="40" spans="1:3" s="14" customFormat="1" ht="22.5" customHeight="1" x14ac:dyDescent="0.25">
      <c r="A40" s="11" t="s">
        <v>13</v>
      </c>
      <c r="B40" s="11" t="s">
        <v>36</v>
      </c>
      <c r="C40" s="10">
        <f>C38+4</f>
        <v>45251</v>
      </c>
    </row>
    <row r="41" spans="1:3" s="14" customFormat="1" ht="22.5" customHeight="1" x14ac:dyDescent="0.25">
      <c r="A41" s="11" t="s">
        <v>53</v>
      </c>
      <c r="B41" s="11" t="s">
        <v>29</v>
      </c>
      <c r="C41" s="10">
        <f>C40</f>
        <v>45251</v>
      </c>
    </row>
    <row r="42" spans="1:3" s="14" customFormat="1" ht="22.5" customHeight="1" x14ac:dyDescent="0.25">
      <c r="A42" s="11" t="s">
        <v>54</v>
      </c>
      <c r="B42" s="11" t="s">
        <v>29</v>
      </c>
      <c r="C42" s="10">
        <f>C41+14</f>
        <v>45265</v>
      </c>
    </row>
    <row r="43" spans="1:3" s="14" customFormat="1" ht="22.5" customHeight="1" x14ac:dyDescent="0.25">
      <c r="A43" s="11" t="s">
        <v>55</v>
      </c>
      <c r="B43" s="11" t="s">
        <v>36</v>
      </c>
      <c r="C43" s="10">
        <f>C42+7</f>
        <v>45272</v>
      </c>
    </row>
    <row r="44" spans="1:3" s="14" customFormat="1" ht="22.5" customHeight="1" x14ac:dyDescent="0.25">
      <c r="A44" s="11" t="s">
        <v>56</v>
      </c>
      <c r="B44" s="11" t="s">
        <v>42</v>
      </c>
      <c r="C44" s="10">
        <f>C43+4</f>
        <v>45276</v>
      </c>
    </row>
    <row r="45" spans="1:3" s="14" customFormat="1" ht="22.5" customHeight="1" x14ac:dyDescent="0.25">
      <c r="A45" s="11" t="s">
        <v>18</v>
      </c>
      <c r="B45" s="11" t="s">
        <v>42</v>
      </c>
      <c r="C45" s="10">
        <f>C44+10</f>
        <v>45286</v>
      </c>
    </row>
    <row r="46" spans="1:3" s="14" customFormat="1" ht="22.5" customHeight="1" x14ac:dyDescent="0.25">
      <c r="A46" s="11" t="s">
        <v>49</v>
      </c>
      <c r="B46" s="11"/>
      <c r="C46" s="10">
        <f>C45+21</f>
        <v>45307</v>
      </c>
    </row>
  </sheetData>
  <mergeCells count="2">
    <mergeCell ref="B3:C3"/>
    <mergeCell ref="B4:C4"/>
  </mergeCells>
  <pageMargins left="0.62992125984252001" right="0.62992125984252001" top="1.1811023622047201" bottom="0.62992125984252001" header="0.31496062992126" footer="0.31496062992126"/>
  <pageSetup paperSize="9" orientation="portrait" r:id="rId1"/>
  <headerFooter>
    <oddHeader xml:space="preserve">&amp;L&amp;G&amp;R&amp;"Arial,Fett"HOCH Health Ostschweiz&amp;"Arial,Standard"
Departement Immobilien &amp; Betrieb
Projekte &amp; Lifecycle
</oddHeader>
    <oddFooter>&amp;L&amp;8&amp;F&amp;C&amp;8&amp;D&amp;R&amp;8Seite &amp;P von &amp;N</oddFooter>
  </headerFooter>
  <rowBreaks count="1" manualBreakCount="1">
    <brk id="31" max="16383" man="1"/>
  </rowBreaks>
  <ignoredErrors>
    <ignoredError sqref="C22 C25" formula="1"/>
  </ignoredErrors>
  <drawing r:id="rId2"/>
  <legacyDrawing r:id="rId3"/>
  <legacyDrawingHF r:id="rId4"/>
  <tableParts count="1">
    <tablePart r:id="rId5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reigabedatum xmlns="deb11c3f-c38e-4bd1-8cd9-00fb36442ace">2021-12-31T23:00:00+00:00</Freigabedatum>
    <Versionsnummer xmlns="deb11c3f-c38e-4bd1-8cd9-00fb36442ace">2</Versionsnummer>
    <Dokumentenlead xmlns="deb11c3f-c38e-4bd1-8cd9-00fb36442ace">Adrian Berweger</Dokumentenlead>
    <_dlc_DocId xmlns="d8879d95-0c21-47a1-8afe-ac3edf268675">GRUPPEN-657376461-47</_dlc_DocId>
    <_dlc_DocIdUrl xmlns="d8879d95-0c21-47a1-8afe-ac3edf268675">
      <Url>https://www.kssgnet.ch/gruppen/bauprozesslandkarte/_layouts/15/DocIdRedir.aspx?ID=GRUPPEN-657376461-47</Url>
      <Description>GRUPPEN-657376461-47</Description>
    </_dlc_DocIdUrl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C057D333EF53842B6090682E41B5816" ma:contentTypeVersion="3" ma:contentTypeDescription="Ein neues Dokument erstellen." ma:contentTypeScope="" ma:versionID="6b93c5e1ba1c223cd239880d89fa360c">
  <xsd:schema xmlns:xsd="http://www.w3.org/2001/XMLSchema" xmlns:xs="http://www.w3.org/2001/XMLSchema" xmlns:p="http://schemas.microsoft.com/office/2006/metadata/properties" xmlns:ns2="d8879d95-0c21-47a1-8afe-ac3edf268675" xmlns:ns3="deb11c3f-c38e-4bd1-8cd9-00fb36442ace" targetNamespace="http://schemas.microsoft.com/office/2006/metadata/properties" ma:root="true" ma:fieldsID="396f329c70e4307801927fd5ab29e822" ns2:_="" ns3:_="">
    <xsd:import namespace="d8879d95-0c21-47a1-8afe-ac3edf268675"/>
    <xsd:import namespace="deb11c3f-c38e-4bd1-8cd9-00fb36442ace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Versionsnummer" minOccurs="0"/>
                <xsd:element ref="ns3:Freigabedatum" minOccurs="0"/>
                <xsd:element ref="ns3:Dokumentenlea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879d95-0c21-47a1-8afe-ac3edf268675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Wert der Dokument-ID" ma:description="Der Wert der diesem Element zugewiesenen Dokument-ID." ma:internalName="_dlc_DocId" ma:readOnly="true">
      <xsd:simpleType>
        <xsd:restriction base="dms:Text"/>
      </xsd:simpleType>
    </xsd:element>
    <xsd:element name="_dlc_DocIdUrl" ma:index="9" nillable="true" ma:displayName="Dokument-ID" ma:description="Permanenter Hyperlink zu diesem Dok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Beständige ID" ma:description="ID beim Hinzufügen beibehalten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b11c3f-c38e-4bd1-8cd9-00fb36442ace" elementFormDefault="qualified">
    <xsd:import namespace="http://schemas.microsoft.com/office/2006/documentManagement/types"/>
    <xsd:import namespace="http://schemas.microsoft.com/office/infopath/2007/PartnerControls"/>
    <xsd:element name="Versionsnummer" ma:index="11" nillable="true" ma:displayName="Versionsnummer" ma:decimals="1" ma:internalName="Versionsnummer">
      <xsd:simpleType>
        <xsd:restriction base="dms:Number">
          <xsd:maxInclusive value="10"/>
          <xsd:minInclusive value="0.1"/>
        </xsd:restriction>
      </xsd:simpleType>
    </xsd:element>
    <xsd:element name="Freigabedatum" ma:index="12" nillable="true" ma:displayName="Freigabedatum" ma:format="DateOnly" ma:internalName="Freigabedatum">
      <xsd:simpleType>
        <xsd:restriction base="dms:DateTime"/>
      </xsd:simpleType>
    </xsd:element>
    <xsd:element name="Dokumentenlead" ma:index="13" nillable="true" ma:displayName="Dokumentenlead" ma:default="Adrian Berweger" ma:format="Dropdown" ma:internalName="Dokumentenlead">
      <xsd:simpleType>
        <xsd:restriction base="dms:Choice">
          <xsd:enumeration value="Adrian Berweger"/>
          <xsd:enumeration value="Andreas Studerus"/>
          <xsd:enumeration value="Beno Wälti"/>
          <xsd:enumeration value="Christian Feldkircher"/>
          <xsd:enumeration value="Nadja Kobler"/>
          <xsd:enumeration value="Norbert Schwitzer"/>
          <xsd:enumeration value="Peter Schweizer"/>
          <xsd:enumeration value="Silvan Schneider"/>
          <xsd:enumeration value="Support"/>
          <xsd:enumeration value="Thomas Sojak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1A3CEC4-778B-4663-9F02-3BA993409832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991154AC-39B6-435F-A7BF-BCDF71B42B3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7F33F20-4EDE-4C88-BD58-A507D623EE1B}">
  <ds:schemaRefs>
    <ds:schemaRef ds:uri="http://schemas.microsoft.com/office/2006/metadata/properties"/>
    <ds:schemaRef ds:uri="http://purl.org/dc/elements/1.1/"/>
    <ds:schemaRef ds:uri="d8879d95-0c21-47a1-8afe-ac3edf268675"/>
    <ds:schemaRef ds:uri="deb11c3f-c38e-4bd1-8cd9-00fb36442ace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FB552C9D-6452-4EB1-A10A-B6D1531370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8879d95-0c21-47a1-8afe-ac3edf268675"/>
    <ds:schemaRef ds:uri="deb11c3f-c38e-4bd1-8cd9-00fb36442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6</vt:i4>
      </vt:variant>
      <vt:variant>
        <vt:lpstr>Benannte Bereiche</vt:lpstr>
      </vt:variant>
      <vt:variant>
        <vt:i4>6</vt:i4>
      </vt:variant>
    </vt:vector>
  </HeadingPairs>
  <TitlesOfParts>
    <vt:vector size="12" baseType="lpstr">
      <vt:lpstr>Objektdaten</vt:lpstr>
      <vt:lpstr>Offenes Verfahren WTO</vt:lpstr>
      <vt:lpstr>Offenes Verfahren nicht WTO</vt:lpstr>
      <vt:lpstr>Einladungsverfahren</vt:lpstr>
      <vt:lpstr>Selektives Verfahren WTO</vt:lpstr>
      <vt:lpstr>Selektives Verfahren nicht WTO</vt:lpstr>
      <vt:lpstr>'Selektives Verfahren nicht WTO'!_GoBack</vt:lpstr>
      <vt:lpstr>'Selektives Verfahren WTO'!_GoBack</vt:lpstr>
      <vt:lpstr>Einladungsverfahren!Druckbereich</vt:lpstr>
      <vt:lpstr>'Offenes Verfahren nicht WTO'!Druckbereich</vt:lpstr>
      <vt:lpstr>'Offenes Verfahren WTO'!Druckbereich</vt:lpstr>
      <vt:lpstr>'Selektives Verfahren nicht WTO'!Druckbereich</vt:lpstr>
    </vt:vector>
  </TitlesOfParts>
  <Manager/>
  <Company>Informatik SSC-IT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HOCH_Laufblatt_Ausschreibungen</dc:title>
  <dc:subject/>
  <dc:creator>Peter Schweizer</dc:creator>
  <cp:keywords/>
  <dc:description/>
  <cp:lastModifiedBy>Lange Katrin HCARE-KSSG-BUI</cp:lastModifiedBy>
  <cp:lastPrinted>2025-01-15T14:56:11Z</cp:lastPrinted>
  <dcterms:created xsi:type="dcterms:W3CDTF">2016-10-17T09:32:10Z</dcterms:created>
  <dcterms:modified xsi:type="dcterms:W3CDTF">2025-01-15T14:56:43Z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ItemGuid">
    <vt:lpwstr>88aa4157-507a-49d0-86e7-a0e9fea76683</vt:lpwstr>
  </property>
  <property fmtid="{D5CDD505-2E9C-101B-9397-08002B2CF9AE}" pid="3" name="ContentTypeId">
    <vt:lpwstr>0x010100FC057D333EF53842B6090682E41B5816</vt:lpwstr>
  </property>
  <property fmtid="{D5CDD505-2E9C-101B-9397-08002B2CF9AE}" pid="4" name="_dlc_DocId">
    <vt:lpwstr>GRUPPEN-1223458094-343</vt:lpwstr>
  </property>
  <property fmtid="{D5CDD505-2E9C-101B-9397-08002B2CF9AE}" pid="5" name="_dlc_DocIdUrl">
    <vt:lpwstr>https://www.kssgnet.ch/gruppen/bauprozesslandkarte/_layouts/15/DocIdRedir.aspx?ID=GRUPPEN-1223458094-343, GRUPPEN-1223458094-343</vt:lpwstr>
  </property>
  <property fmtid="{D5CDD505-2E9C-101B-9397-08002B2CF9AE}" pid="6" name="TaxKeyword">
    <vt:lpwstr/>
  </property>
  <property fmtid="{D5CDD505-2E9C-101B-9397-08002B2CF9AE}" pid="7" name="BExAnalyzer_OldName">
    <vt:lpwstr>KSSG_Laufblatt_Ausschreibungen.xlsx</vt:lpwstr>
  </property>
  <property fmtid="{D5CDD505-2E9C-101B-9397-08002B2CF9AE}" pid="8" name="rox_Size">
    <vt:lpwstr>179225</vt:lpwstr>
  </property>
  <property fmtid="{D5CDD505-2E9C-101B-9397-08002B2CF9AE}" pid="9" name="rox_ID">
    <vt:lpwstr>5568</vt:lpwstr>
  </property>
  <property fmtid="{D5CDD505-2E9C-101B-9397-08002B2CF9AE}" pid="10" name="rox_Title">
    <vt:lpwstr>HOCH_Laufblatt_Ausschreibungen</vt:lpwstr>
  </property>
  <property fmtid="{D5CDD505-2E9C-101B-9397-08002B2CF9AE}" pid="11" name="rox_Status">
    <vt:lpwstr>freigegeben</vt:lpwstr>
  </property>
  <property fmtid="{D5CDD505-2E9C-101B-9397-08002B2CF9AE}" pid="12" name="rox_Revision">
    <vt:lpwstr>002/01.2025</vt:lpwstr>
  </property>
  <property fmtid="{D5CDD505-2E9C-101B-9397-08002B2CF9AE}" pid="13" name="rox_Description">
    <vt:lpwstr/>
  </property>
  <property fmtid="{D5CDD505-2E9C-101B-9397-08002B2CF9AE}" pid="14" name="rox_DocType">
    <vt:lpwstr>Merkblatt (MB)</vt:lpwstr>
  </property>
  <property fmtid="{D5CDD505-2E9C-101B-9397-08002B2CF9AE}" pid="15" name="rox_DocPath">
    <vt:lpwstr>HOCH Health Ostschweiz/DIB QHB/02_Projekte/2.3. Projekte führen/07 Beschaffung Ausschreibung Vergaben Verträge/02 Ausschreibung</vt:lpwstr>
  </property>
  <property fmtid="{D5CDD505-2E9C-101B-9397-08002B2CF9AE}" pid="16" name="rox_DocPath_2">
    <vt:lpwstr>sunterlagen</vt:lpwstr>
  </property>
  <property fmtid="{D5CDD505-2E9C-101B-9397-08002B2CF9AE}" pid="17" name="rox_ParentDocTitle">
    <vt:lpwstr>02 Ausschreibungsunterlagen</vt:lpwstr>
  </property>
  <property fmtid="{D5CDD505-2E9C-101B-9397-08002B2CF9AE}" pid="18" name="rox_FileName">
    <vt:lpwstr>PRO_MB_HOCH_Laufblatt_Ausschreibungen.xlsx</vt:lpwstr>
  </property>
  <property fmtid="{D5CDD505-2E9C-101B-9397-08002B2CF9AE}" pid="19" name="rox_Wiedervorlage">
    <vt:lpwstr>15.01.2026</vt:lpwstr>
  </property>
  <property fmtid="{D5CDD505-2E9C-101B-9397-08002B2CF9AE}" pid="20" name="rox_ISO90012015">
    <vt:lpwstr/>
  </property>
  <property fmtid="{D5CDD505-2E9C-101B-9397-08002B2CF9AE}" pid="21" name="rox_stampSelect">
    <vt:lpwstr>Massgebend für die Dokumentenaktualität ist ausschliesslich die elektronische Version</vt:lpwstr>
  </property>
  <property fmtid="{D5CDD505-2E9C-101B-9397-08002B2CF9AE}" pid="22" name="rox_step_bearbeitung_d">
    <vt:lpwstr>15.01.2025</vt:lpwstr>
  </property>
  <property fmtid="{D5CDD505-2E9C-101B-9397-08002B2CF9AE}" pid="23" name="rox_step_bearbeitung_u">
    <vt:lpwstr>Lange, Katrin</vt:lpwstr>
  </property>
  <property fmtid="{D5CDD505-2E9C-101B-9397-08002B2CF9AE}" pid="24" name="rox_step_bearbeiter">
    <vt:lpwstr>Lange, Katrin...</vt:lpwstr>
  </property>
  <property fmtid="{D5CDD505-2E9C-101B-9397-08002B2CF9AE}" pid="25" name="rox_step_freigabe_d">
    <vt:lpwstr>15.01.2025</vt:lpwstr>
  </property>
  <property fmtid="{D5CDD505-2E9C-101B-9397-08002B2CF9AE}" pid="26" name="rox_step_freigabe_u">
    <vt:lpwstr>Lange, Katrin</vt:lpwstr>
  </property>
  <property fmtid="{D5CDD505-2E9C-101B-9397-08002B2CF9AE}" pid="27" name="rox_step_freigeber">
    <vt:lpwstr>Lange, Katrin...</vt:lpwstr>
  </property>
  <property fmtid="{D5CDD505-2E9C-101B-9397-08002B2CF9AE}" pid="28" name="rox_step_publication_d">
    <vt:lpwstr>15.01.2025</vt:lpwstr>
  </property>
  <property fmtid="{D5CDD505-2E9C-101B-9397-08002B2CF9AE}" pid="29" name="rox_step_validation_d">
    <vt:lpwstr/>
  </property>
  <property fmtid="{D5CDD505-2E9C-101B-9397-08002B2CF9AE}" pid="30" name="rox_step_validation_u">
    <vt:lpwstr/>
  </property>
  <property fmtid="{D5CDD505-2E9C-101B-9397-08002B2CF9AE}" pid="31" name="rox_AreaLong">
    <vt:lpwstr>Projekte &amp; Lifecycle</vt:lpwstr>
  </property>
  <property fmtid="{D5CDD505-2E9C-101B-9397-08002B2CF9AE}" pid="32" name="rox_AreaShort">
    <vt:lpwstr>PRO</vt:lpwstr>
  </property>
  <property fmtid="{D5CDD505-2E9C-101B-9397-08002B2CF9AE}" pid="33" name="rox_Location">
    <vt:lpwstr/>
  </property>
  <property fmtid="{D5CDD505-2E9C-101B-9397-08002B2CF9AE}" pid="34" name="rox_Department">
    <vt:lpwstr/>
  </property>
  <property fmtid="{D5CDD505-2E9C-101B-9397-08002B2CF9AE}" pid="35" name="rox_OrgCodes">
    <vt:lpwstr/>
  </property>
  <property fmtid="{D5CDD505-2E9C-101B-9397-08002B2CF9AE}" pid="36" name="rox_Functions">
    <vt:lpwstr/>
  </property>
  <property fmtid="{D5CDD505-2E9C-101B-9397-08002B2CF9AE}" pid="37" name="rox_FunctionsDEP">
    <vt:lpwstr/>
  </property>
  <property fmtid="{D5CDD505-2E9C-101B-9397-08002B2CF9AE}" pid="38" name="rox_FunctionsPFM">
    <vt:lpwstr/>
  </property>
  <property fmtid="{D5CDD505-2E9C-101B-9397-08002B2CF9AE}" pid="39" name="rox_FunctionsProjects">
    <vt:lpwstr/>
  </property>
  <property fmtid="{D5CDD505-2E9C-101B-9397-08002B2CF9AE}" pid="40" name="rox_FunctionsFM">
    <vt:lpwstr/>
  </property>
  <property fmtid="{D5CDD505-2E9C-101B-9397-08002B2CF9AE}" pid="41" name="rox_FunctionsTM">
    <vt:lpwstr/>
  </property>
  <property fmtid="{D5CDD505-2E9C-101B-9397-08002B2CF9AE}" pid="42" name="rox_FunctionsSSM">
    <vt:lpwstr/>
  </property>
  <property fmtid="{D5CDD505-2E9C-101B-9397-08002B2CF9AE}" pid="43" name="rox_FunctionsSCM">
    <vt:lpwstr/>
  </property>
  <property fmtid="{D5CDD505-2E9C-101B-9397-08002B2CF9AE}" pid="44" name="rox_FunctionsHM">
    <vt:lpwstr/>
  </property>
  <property fmtid="{D5CDD505-2E9C-101B-9397-08002B2CF9AE}" pid="45" name="rox_FunctionsDMS">
    <vt:lpwstr/>
  </property>
  <property fmtid="{D5CDD505-2E9C-101B-9397-08002B2CF9AE}" pid="46" name="rox_FunctionsManagement">
    <vt:lpwstr/>
  </property>
  <property fmtid="{D5CDD505-2E9C-101B-9397-08002B2CF9AE}" pid="47" name="rox_AddressField">
    <vt:lpwstr/>
  </property>
  <property fmtid="{D5CDD505-2E9C-101B-9397-08002B2CF9AE}" pid="48" name="rox_Meta">
    <vt:lpwstr>27</vt:lpwstr>
  </property>
  <property fmtid="{D5CDD505-2E9C-101B-9397-08002B2CF9AE}" pid="49" name="rox_Meta0">
    <vt:lpwstr>&lt;fields&gt;&lt;Field id="rox_Size" caption="Dateigröße" orderid="11" /&gt;&lt;Field id="rox_ID" caption="ID" orderid="45" /&gt;&lt;Field id="rox_</vt:lpwstr>
  </property>
  <property fmtid="{D5CDD505-2E9C-101B-9397-08002B2CF9AE}" pid="50" name="rox_Meta1">
    <vt:lpwstr>Title" caption="Titel" orderid="1" /&gt;&lt;Field id="rox_Status" caption="Status" orderid="3" /&gt;&lt;Field id="rox_Revision" caption="Re</vt:lpwstr>
  </property>
  <property fmtid="{D5CDD505-2E9C-101B-9397-08002B2CF9AE}" pid="51" name="rox_Meta2">
    <vt:lpwstr>vision" orderid="4" /&gt;&lt;Field id="rox_Description" caption="Beschreibung" orderid="5" /&gt;&lt;Field id="rox_DocType" caption="Dokumen</vt:lpwstr>
  </property>
  <property fmtid="{D5CDD505-2E9C-101B-9397-08002B2CF9AE}" pid="52" name="rox_Meta3">
    <vt:lpwstr>tentyp" orderid="10" /&gt;&lt;Field id="rox_DocPath" caption="Pfad" orderid="46" /&gt;&lt;Field id="rox_DocPath_2" caption="Pfad_2" orderid</vt:lpwstr>
  </property>
  <property fmtid="{D5CDD505-2E9C-101B-9397-08002B2CF9AE}" pid="53" name="rox_Meta4">
    <vt:lpwstr>="47" /&gt;&lt;Field id="rox_ParentDocTitle" caption="Ordner" orderid="48" /&gt;&lt;Field id="rox_FileName" caption="Dateiname" orderid="2</vt:lpwstr>
  </property>
  <property fmtid="{D5CDD505-2E9C-101B-9397-08002B2CF9AE}" pid="54" name="rox_Meta5">
    <vt:lpwstr>" /&gt;&lt;Field id="rox_Wiedervorlage" caption="Wiedervorlage" orderid="6" /&gt;&lt;Field id="rox_ISO90012015" caption="ISO 9001:2015" ord</vt:lpwstr>
  </property>
  <property fmtid="{D5CDD505-2E9C-101B-9397-08002B2CF9AE}" pid="55" name="rox_Meta6">
    <vt:lpwstr>erid="7" /&gt;&lt;Field id="rox_stampSelect" caption="Stempel" orderid="9" /&gt;&lt;Field id="rox_step_bearbeitung_d" caption="Bearbeitun</vt:lpwstr>
  </property>
  <property fmtid="{D5CDD505-2E9C-101B-9397-08002B2CF9AE}" pid="56" name="rox_Meta7">
    <vt:lpwstr>g abgeschlossen am" orderid="16" /&gt;&lt;Field id="rox_step_bearbeitung_u" caption="Bearbeitung abgeschlossen durch" orderid="17" /&gt;</vt:lpwstr>
  </property>
  <property fmtid="{D5CDD505-2E9C-101B-9397-08002B2CF9AE}" pid="57" name="rox_Meta8">
    <vt:lpwstr>&lt;Field id="rox_step_bearbeiter" caption="Bearbeiter (alle)" type="roleconcat" orderid="18"&gt;Lange, Katrin - 15.01.2025 15:55:23&lt;</vt:lpwstr>
  </property>
  <property fmtid="{D5CDD505-2E9C-101B-9397-08002B2CF9AE}" pid="58" name="rox_Meta9">
    <vt:lpwstr>/Field&gt;&lt;Field id="rox_step_freigabe_d" caption="Freigabe abgeschlossen am" orderid="19" /&gt;&lt;Field id="rox_step_freigabe_u" capti</vt:lpwstr>
  </property>
  <property fmtid="{D5CDD505-2E9C-101B-9397-08002B2CF9AE}" pid="59" name="rox_Meta10">
    <vt:lpwstr>on="Freigabe abgeschlossen durch" orderid="20" /&gt;&lt;Field id="rox_step_freigeber" caption="Freigeber (alle)" type="roleconcat" or</vt:lpwstr>
  </property>
  <property fmtid="{D5CDD505-2E9C-101B-9397-08002B2CF9AE}" pid="60" name="rox_Meta11">
    <vt:lpwstr>derid="21"&gt;Lange, Katrin - 15.01.2025 15:55:35&lt;/Field&gt;&lt;Field id="rox_step_publication_d" caption="Veröffentlicht am" orderid="2</vt:lpwstr>
  </property>
  <property fmtid="{D5CDD505-2E9C-101B-9397-08002B2CF9AE}" pid="61" name="rox_Meta12">
    <vt:lpwstr>2" /&gt;&lt;Field id="rox_step_validation_d" caption="Gültigkeitsprüfung abgeschlossen am" orderid="23" /&gt;&lt;Field id="rox_step_validat</vt:lpwstr>
  </property>
  <property fmtid="{D5CDD505-2E9C-101B-9397-08002B2CF9AE}" pid="62" name="rox_Meta13">
    <vt:lpwstr>ion_u" caption="Gültigkeitsprüfung abgeschlossen durch" orderid="24" /&gt;&lt;Field id="rox_AreaLong" caption="Bereich lang" orderid=</vt:lpwstr>
  </property>
  <property fmtid="{D5CDD505-2E9C-101B-9397-08002B2CF9AE}" pid="63" name="rox_Meta14">
    <vt:lpwstr>"26" /&gt;&lt;Field id="rox_AreaShort" caption="Bereich kurz" orderid="27" /&gt;&lt;Field id="rox_Location" caption="Standort" orderid="28</vt:lpwstr>
  </property>
  <property fmtid="{D5CDD505-2E9C-101B-9397-08002B2CF9AE}" pid="64" name="rox_Meta15">
    <vt:lpwstr>" /&gt;&lt;Field id="rox_Department" caption="Abteilung" orderid="29" /&gt;&lt;Field id="rox_OrgCodes" caption="andere Organisationscodes</vt:lpwstr>
  </property>
  <property fmtid="{D5CDD505-2E9C-101B-9397-08002B2CF9AE}" pid="65" name="rox_Meta16">
    <vt:lpwstr>" orderid="30" /&gt;&lt;Field id="rox_Functions" caption="Funktionen allgemein" orderid="31" /&gt;&lt;Field id="rox_FunctionsDEP" caption="</vt:lpwstr>
  </property>
  <property fmtid="{D5CDD505-2E9C-101B-9397-08002B2CF9AE}" pid="66" name="rox_Meta17">
    <vt:lpwstr>Funktionen andere DEP" orderid="32" /&gt;&lt;Field id="rox_FunctionsPFM" caption="Funktionen PFM" orderid="33" /&gt;&lt;Field id="rox_Funct</vt:lpwstr>
  </property>
  <property fmtid="{D5CDD505-2E9C-101B-9397-08002B2CF9AE}" pid="67" name="rox_Meta18">
    <vt:lpwstr>ionsProjects" caption="Funktionen Projekte" orderid="34" /&gt;&lt;Field id="rox_FunctionsFM" caption="Funktionen FM" orderid="35" /&gt;&lt;</vt:lpwstr>
  </property>
  <property fmtid="{D5CDD505-2E9C-101B-9397-08002B2CF9AE}" pid="68" name="rox_Meta19">
    <vt:lpwstr>Field id="rox_FunctionsTM" caption="Funktionen TM" orderid="36" /&gt;&lt;Field id="rox_FunctionsSSM" caption="Funktionen SSM" orderid</vt:lpwstr>
  </property>
  <property fmtid="{D5CDD505-2E9C-101B-9397-08002B2CF9AE}" pid="69" name="rox_Meta20">
    <vt:lpwstr>="37" /&gt;&lt;Field id="rox_FunctionsSCM" caption="Funktionen SCM" orderid="38" /&gt;&lt;Field id="rox_FunctionsHM" caption="Funktionen HM</vt:lpwstr>
  </property>
  <property fmtid="{D5CDD505-2E9C-101B-9397-08002B2CF9AE}" pid="70" name="rox_Meta21">
    <vt:lpwstr>" orderid="39" /&gt;&lt;Field id="rox_FunctionsDMS" caption="Funktionen DMS" orderid="40" /&gt;&lt;Field id="rox_FunctionsManagement" capti</vt:lpwstr>
  </property>
  <property fmtid="{D5CDD505-2E9C-101B-9397-08002B2CF9AE}" pid="71" name="rox_Meta22">
    <vt:lpwstr>on="Funktionen Leitung" orderid="41" /&gt;&lt;Field id="rox_AddressField" caption="Adressfeld" orderid="42" /&gt;&lt;GlobalFieldHandler url</vt:lpwstr>
  </property>
  <property fmtid="{D5CDD505-2E9C-101B-9397-08002B2CF9AE}" pid="72" name="rox_Meta23">
    <vt:lpwstr>="https://roxtra.hcweb.ch/Roxtra/doc/DownloadGlobalFieldHandler.ashx?token=eyJhbGciOiJIUzI1NiIsImtpZCI6IjNlMjk3MDA2LTMwMmUtNGI4</vt:lpwstr>
  </property>
  <property fmtid="{D5CDD505-2E9C-101B-9397-08002B2CF9AE}" pid="73" name="rox_Meta24">
    <vt:lpwstr>Ni05MTUxLTc3YWYzOWRhYjg0MyIsInR5cCI6IkpXVCJ9.eyJVc2VySUQiOiItMSIsInN1YiI6IjAwMDAwMDAwLTAwMDAtMDAwMC0wMDAwLTAwMDAwMDAwMDAwMCIsIn</vt:lpwstr>
  </property>
  <property fmtid="{D5CDD505-2E9C-101B-9397-08002B2CF9AE}" pid="74" name="rox_Meta25">
    <vt:lpwstr>JlcXVlc3RlZEJ5Q2xpZW50SUQiOiIzZTI5NzAwNi0zMDJlLTRiODYtOTE1MS03N2FmMzlkYWI4NDMiLCJuYmYiOjE3MzY5NTI5MzcsImV4cCI6MTczNjk1NjUzNywia</vt:lpwstr>
  </property>
  <property fmtid="{D5CDD505-2E9C-101B-9397-08002B2CF9AE}" pid="75" name="rox_Meta26">
    <vt:lpwstr>WF0IjoxNzM2OTUyOTM3LCJpc3MiOiJyb1h0cmEifQ.uVcS0SKokKiHN8Ax3Mnrc_kjTy1_nX0nJZeoKDAEOH4" /&gt;&lt;/fields&gt;</vt:lpwstr>
  </property>
</Properties>
</file>